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480" yWindow="15" windowWidth="11355" windowHeight="7935"/>
  </bookViews>
  <sheets>
    <sheet name="1" sheetId="3" r:id="rId1"/>
  </sheets>
  <externalReferences>
    <externalReference r:id="rId2"/>
    <externalReference r:id="rId3"/>
  </externalReferences>
  <definedNames>
    <definedName name="HAND">OFFSET([1]Hand!$B$2,0,0,COUNTA([1]Hand!$B$1:$B$65536),1)</definedName>
    <definedName name="MyDatabase">OFFSET([1]บันทึกการลา!$B$2,0,0,COUNTA([1]บันทึกการลา!$B$1:$B$65536),4)</definedName>
    <definedName name="select1">[1]ฎามณี!$L$10</definedName>
    <definedName name="Z_3D6A192E_AE4E_483A_BE9A_DE5D394F47C6_.wvu.Cols" localSheetId="0" hidden="1">'1'!$O:$T</definedName>
    <definedName name="เครื่องมือ">[1]Hand!$A:$IV</definedName>
    <definedName name="จันทรา">'[1]จันทรา(ลงเวลา)'!$A:$IV</definedName>
    <definedName name="จันทรา1">[1]จันทรา!$L$10</definedName>
    <definedName name="จิตฤดี1">[1]จิตฤดี!$L$8</definedName>
    <definedName name="ซื้อสินค้า_อื่นๆ">OFFSET(#REF!,0,0,COUNTA(#REF!),1)</definedName>
    <definedName name="ดอกฟ้า1">[1]ดอกฟ้า!$L$8</definedName>
    <definedName name="รายการ" localSheetId="0">OFFSET(INDIRECT(ADDRESS(MATCH([0]!select1,[0]!หมวด,0)+0,1,2,,"Hand")),0,0,COUNTIF([0]!หมวด,[0]!select1),1)</definedName>
    <definedName name="รายการ">OFFSET(INDIRECT(ADDRESS(MATCH(select1,หมวด,0)+0,1,2,,"Hand")),0,0,COUNTIF(หมวด,select1),1)</definedName>
    <definedName name="รายการจันทรา" localSheetId="0">OFFSET(INDIRECT(ADDRESS(MATCH([0]!จันทรา1,[0]!หมวด,0)+0,1,2,,"Hand")),0,0,COUNTIF([0]!หมวด,[0]!จันทรา1),1)</definedName>
    <definedName name="รายการจันทรา">OFFSET(INDIRECT(ADDRESS(MATCH(จันทรา1,หมวด,0)+0,1,2,,"Hand")),0,0,COUNTIF(หมวด,จันทรา1),1)</definedName>
    <definedName name="รายการจิตฤดี" localSheetId="0">OFFSET(INDIRECT(ADDRESS(MATCH([0]!จิตฤดี1,[0]!หมวด,0)+0,1,2,,"Hand")),0,0,COUNTIF([0]!หมวด,[0]!จิตฤดี1),1)</definedName>
    <definedName name="รายการจิตฤดี">OFFSET(INDIRECT(ADDRESS(MATCH(จิตฤดี1,หมวด,0)+0,1,2,,"Hand")),0,0,COUNTIF(หมวด,จิตฤดี1),1)</definedName>
    <definedName name="รายการดอกฟ้า" localSheetId="0">OFFSET(INDIRECT(ADDRESS(MATCH([0]!ดอกฟ้า1,[0]!หมวด,0)+0,1,2,,"Hand")),0,0,COUNTIF([0]!หมวด,[0]!ดอกฟ้า1),1)</definedName>
    <definedName name="รายการดอกฟ้า">OFFSET(INDIRECT(ADDRESS(MATCH(ดอกฟ้า1,หมวด,0)+0,1,2,,"Hand")),0,0,COUNTIF(หมวด,ดอกฟ้า1),1)</definedName>
    <definedName name="รายการอรพิณ" localSheetId="0">OFFSET(INDIRECT(ADDRESS(MATCH([0]!อรพิณ1,[0]!หมวด,0)+0,1,2,,"Hand")),0,0,COUNTIF([0]!หมวด,[0]!อรพิณ1),1)</definedName>
    <definedName name="รายการอรพิณ">OFFSET(INDIRECT(ADDRESS(MATCH(อรพิณ1,หมวด,0)+0,1,2,,"Hand")),0,0,COUNTIF(หมวด,อรพิณ1),1)</definedName>
    <definedName name="เวลา">OFFSET(#REF!,0,0,COUNTA(#REF!),1)</definedName>
    <definedName name="สาขา">[1]Hand!$D$2:$D$12</definedName>
    <definedName name="หมวด">OFFSET([1]Hand!$B$2,0,0,COUNTA([1]Hand!$B$1:$B$65536),1)</definedName>
    <definedName name="อรพิณ1">[1]แสงดาว!$L$8</definedName>
    <definedName name="อรพิณ2">[2]อรพิณ2!$H$12</definedName>
  </definedNames>
  <calcPr calcId="125725" fullCalcOnLoad="1"/>
  <customWorkbookViews>
    <customWorkbookView name="OOooOOoo - มุมมองส่วนบุคคล" guid="{3D6A192E-AE4E-483A-BE9A-DE5D394F47C6}" mergeInterval="0" personalView="1" maximized="1" xWindow="1" yWindow="1" windowWidth="1596" windowHeight="661" activeSheetId="1"/>
  </customWorkbookViews>
</workbook>
</file>

<file path=xl/calcChain.xml><?xml version="1.0" encoding="utf-8"?>
<calcChain xmlns="http://schemas.openxmlformats.org/spreadsheetml/2006/main">
  <c r="B3" i="3"/>
  <c r="C3"/>
  <c r="I3"/>
  <c r="O3"/>
  <c r="P3"/>
  <c r="Q3"/>
  <c r="R3"/>
  <c r="J3"/>
  <c r="S3"/>
  <c r="T3"/>
  <c r="B4"/>
  <c r="C4"/>
  <c r="I4"/>
  <c r="O4"/>
  <c r="P4"/>
  <c r="Q4"/>
  <c r="R4"/>
  <c r="J4"/>
  <c r="T4"/>
  <c r="B5"/>
  <c r="C5"/>
  <c r="I5"/>
  <c r="O5"/>
  <c r="P5"/>
  <c r="Q5"/>
  <c r="R5"/>
  <c r="J5"/>
  <c r="T5"/>
  <c r="B6"/>
  <c r="C6"/>
  <c r="I6"/>
  <c r="O6"/>
  <c r="Q6"/>
  <c r="R6"/>
  <c r="J6"/>
  <c r="B7"/>
  <c r="C7"/>
  <c r="I7"/>
  <c r="O7"/>
  <c r="Q7"/>
  <c r="R7"/>
  <c r="J7"/>
  <c r="B8"/>
  <c r="C8"/>
  <c r="I8"/>
  <c r="O8"/>
  <c r="P8"/>
  <c r="Q8"/>
  <c r="R8"/>
  <c r="J8"/>
  <c r="T8"/>
  <c r="B9"/>
  <c r="C9"/>
  <c r="I9"/>
  <c r="O9"/>
  <c r="P9"/>
  <c r="Q9"/>
  <c r="R9"/>
  <c r="J9"/>
  <c r="T9"/>
  <c r="B10"/>
  <c r="C10"/>
  <c r="I10"/>
  <c r="O10"/>
  <c r="P10"/>
  <c r="Q10"/>
  <c r="R10"/>
  <c r="J10"/>
  <c r="S10"/>
  <c r="T10"/>
  <c r="B11"/>
  <c r="C11"/>
  <c r="I11"/>
  <c r="O11"/>
  <c r="P11"/>
  <c r="Q11"/>
  <c r="R11"/>
  <c r="J11"/>
  <c r="T11"/>
  <c r="B12"/>
  <c r="C12"/>
  <c r="I12"/>
  <c r="O12"/>
  <c r="P12"/>
  <c r="Q12"/>
  <c r="R12"/>
  <c r="J12"/>
  <c r="T12"/>
  <c r="B13"/>
  <c r="C13"/>
  <c r="I13"/>
  <c r="O13"/>
  <c r="Q13"/>
  <c r="R13"/>
  <c r="J13"/>
  <c r="B14"/>
  <c r="C14"/>
  <c r="I14"/>
  <c r="O14"/>
  <c r="Q14"/>
  <c r="R14"/>
  <c r="J14"/>
  <c r="B15"/>
  <c r="C15"/>
  <c r="I15"/>
  <c r="O15"/>
  <c r="P15"/>
  <c r="Q15"/>
  <c r="R15"/>
  <c r="J15"/>
  <c r="T15"/>
  <c r="B16"/>
  <c r="C16"/>
  <c r="I16"/>
  <c r="O16"/>
  <c r="P16"/>
  <c r="Q16"/>
  <c r="R16"/>
  <c r="J16"/>
  <c r="T16"/>
  <c r="B17"/>
  <c r="C17"/>
  <c r="I17"/>
  <c r="O17"/>
  <c r="P17"/>
  <c r="Q17"/>
  <c r="R17"/>
  <c r="J17"/>
  <c r="T17"/>
  <c r="B18"/>
  <c r="C18"/>
  <c r="I18"/>
  <c r="O18"/>
  <c r="P18"/>
  <c r="Q18"/>
  <c r="R18"/>
  <c r="J18"/>
  <c r="T18"/>
  <c r="B19"/>
  <c r="C19"/>
  <c r="I19"/>
  <c r="O19"/>
  <c r="P19"/>
  <c r="Q19"/>
  <c r="R19"/>
  <c r="J19"/>
  <c r="T19"/>
  <c r="B20"/>
  <c r="C20"/>
  <c r="I20"/>
  <c r="O20"/>
  <c r="Q20"/>
  <c r="R20"/>
  <c r="J20"/>
  <c r="B21"/>
  <c r="C21"/>
  <c r="I21"/>
  <c r="O21"/>
  <c r="Q21"/>
  <c r="R21"/>
  <c r="J21"/>
  <c r="S21"/>
  <c r="B22"/>
  <c r="C22"/>
  <c r="I22"/>
  <c r="O22"/>
  <c r="P22"/>
  <c r="Q22"/>
  <c r="R22"/>
  <c r="J22"/>
  <c r="S22"/>
  <c r="T22"/>
  <c r="B23"/>
  <c r="C23"/>
  <c r="I23"/>
  <c r="O23"/>
  <c r="P23"/>
  <c r="Q23"/>
  <c r="R23"/>
  <c r="J23"/>
  <c r="S23"/>
  <c r="T23"/>
  <c r="B24"/>
  <c r="C24"/>
  <c r="C34"/>
  <c r="I24"/>
  <c r="O24"/>
  <c r="P24"/>
  <c r="Q24"/>
  <c r="R24"/>
  <c r="J24"/>
  <c r="S24"/>
  <c r="T24"/>
  <c r="B25"/>
  <c r="C25"/>
  <c r="I25"/>
  <c r="O25"/>
  <c r="P25"/>
  <c r="Q25"/>
  <c r="R25"/>
  <c r="J25"/>
  <c r="S25"/>
  <c r="T25"/>
  <c r="B26"/>
  <c r="C26"/>
  <c r="I26"/>
  <c r="O26"/>
  <c r="P26"/>
  <c r="Q26"/>
  <c r="R26"/>
  <c r="J26"/>
  <c r="S26"/>
  <c r="T26"/>
  <c r="B27"/>
  <c r="C27"/>
  <c r="I27"/>
  <c r="O27"/>
  <c r="Q27"/>
  <c r="R27"/>
  <c r="J27"/>
  <c r="S27"/>
  <c r="B28"/>
  <c r="C28"/>
  <c r="I28"/>
  <c r="O28"/>
  <c r="Q28"/>
  <c r="R28"/>
  <c r="J28"/>
  <c r="S28"/>
  <c r="B29"/>
  <c r="C29"/>
  <c r="I29"/>
  <c r="O29"/>
  <c r="P29"/>
  <c r="Q29"/>
  <c r="R29"/>
  <c r="J29"/>
  <c r="S29"/>
  <c r="T29"/>
  <c r="B30"/>
  <c r="C30"/>
  <c r="I30"/>
  <c r="O30"/>
  <c r="P30"/>
  <c r="Q30"/>
  <c r="R30"/>
  <c r="J30"/>
  <c r="S30"/>
  <c r="T30"/>
  <c r="B31"/>
  <c r="C31"/>
  <c r="I31"/>
  <c r="O31"/>
  <c r="P31"/>
  <c r="Q31"/>
  <c r="R31"/>
  <c r="J31"/>
  <c r="S31"/>
  <c r="T31"/>
  <c r="B32"/>
  <c r="C32"/>
  <c r="I32"/>
  <c r="O32"/>
  <c r="P32"/>
  <c r="Q32"/>
  <c r="R32"/>
  <c r="J32"/>
  <c r="S32"/>
  <c r="T32"/>
  <c r="B33"/>
  <c r="C33"/>
  <c r="I33"/>
  <c r="O33"/>
  <c r="Q33"/>
  <c r="R33"/>
  <c r="J33"/>
  <c r="S33"/>
  <c r="A34"/>
  <c r="B34"/>
  <c r="E34"/>
  <c r="F34"/>
  <c r="D36"/>
  <c r="D37"/>
  <c r="D38"/>
  <c r="K31"/>
  <c r="L31"/>
  <c r="K29"/>
  <c r="L29"/>
  <c r="K28"/>
  <c r="L28"/>
  <c r="P28"/>
  <c r="T28"/>
  <c r="K25"/>
  <c r="L25"/>
  <c r="K23"/>
  <c r="L23"/>
  <c r="K19"/>
  <c r="S19"/>
  <c r="L19"/>
  <c r="K18"/>
  <c r="S18"/>
  <c r="L18"/>
  <c r="K17"/>
  <c r="S17"/>
  <c r="L17"/>
  <c r="K16"/>
  <c r="S16"/>
  <c r="L16"/>
  <c r="K15"/>
  <c r="S15"/>
  <c r="L15"/>
  <c r="K12"/>
  <c r="S12"/>
  <c r="L12"/>
  <c r="K11"/>
  <c r="S11"/>
  <c r="L11"/>
  <c r="K7"/>
  <c r="S7"/>
  <c r="L7"/>
  <c r="P7"/>
  <c r="T7"/>
  <c r="K6"/>
  <c r="S6"/>
  <c r="L6"/>
  <c r="P6"/>
  <c r="T6"/>
  <c r="K3"/>
  <c r="L3"/>
  <c r="K33"/>
  <c r="L33"/>
  <c r="P33"/>
  <c r="T33"/>
  <c r="K32"/>
  <c r="L32"/>
  <c r="K30"/>
  <c r="L30"/>
  <c r="K27"/>
  <c r="L27"/>
  <c r="P27"/>
  <c r="T27"/>
  <c r="K26"/>
  <c r="L26"/>
  <c r="K24"/>
  <c r="L24"/>
  <c r="K22"/>
  <c r="L22"/>
  <c r="K21"/>
  <c r="L21"/>
  <c r="P21"/>
  <c r="T21"/>
  <c r="K20"/>
  <c r="S20"/>
  <c r="L20"/>
  <c r="P20"/>
  <c r="T20"/>
  <c r="K14"/>
  <c r="S14"/>
  <c r="L14"/>
  <c r="P14"/>
  <c r="T14"/>
  <c r="K13"/>
  <c r="S13"/>
  <c r="L13"/>
  <c r="P13"/>
  <c r="T13"/>
  <c r="K10"/>
  <c r="L10"/>
  <c r="K9"/>
  <c r="S9"/>
  <c r="L9"/>
  <c r="K8"/>
  <c r="S8"/>
  <c r="L8"/>
  <c r="K5"/>
  <c r="S5"/>
  <c r="L5"/>
  <c r="K4"/>
  <c r="S4"/>
  <c r="S34"/>
  <c r="J34"/>
  <c r="L4"/>
  <c r="L34"/>
  <c r="D35"/>
  <c r="K34"/>
  <c r="T34"/>
</calcChain>
</file>

<file path=xl/sharedStrings.xml><?xml version="1.0" encoding="utf-8"?>
<sst xmlns="http://schemas.openxmlformats.org/spreadsheetml/2006/main" count="31" uniqueCount="25">
  <si>
    <t>วันที่</t>
  </si>
  <si>
    <t>เวลาเข้างาน</t>
  </si>
  <si>
    <t>สาย</t>
  </si>
  <si>
    <t>ชม.พัก</t>
  </si>
  <si>
    <t>ชม.ทำงาน</t>
  </si>
  <si>
    <t>ยืนยันเข้างาน</t>
  </si>
  <si>
    <t>ยืนยันออกงาน</t>
  </si>
  <si>
    <t>เวลาออกงาน</t>
  </si>
  <si>
    <t>ประเภทการลา</t>
  </si>
  <si>
    <t>เวลาใบเสร็จ</t>
  </si>
  <si>
    <t>ชม.ทำงาน ส.อา.</t>
  </si>
  <si>
    <t>จำนวนแทนวัน</t>
  </si>
  <si>
    <t>เวลาออกงานจริง</t>
  </si>
  <si>
    <t>เฉพาะเวลาออกงาน</t>
  </si>
  <si>
    <t>ลากิจ</t>
  </si>
  <si>
    <t>หมายเหตุ</t>
  </si>
  <si>
    <t>เวลาเข้างานจริง</t>
  </si>
  <si>
    <t>ลงชื่อผู้ตรวจทาน</t>
  </si>
  <si>
    <t>สรุป</t>
  </si>
  <si>
    <t>ขาด</t>
  </si>
  <si>
    <t>ลาป่วย</t>
  </si>
  <si>
    <t>วัน</t>
  </si>
  <si>
    <t>ชม.OT พิเศษ</t>
  </si>
  <si>
    <t>ชม.ทำงานหักเวลาพัก</t>
  </si>
  <si>
    <t>ชม.ทำงานตัดสาย</t>
  </si>
</sst>
</file>

<file path=xl/styles.xml><?xml version="1.0" encoding="utf-8"?>
<styleSheet xmlns="http://schemas.openxmlformats.org/spreadsheetml/2006/main">
  <numFmts count="3">
    <numFmt numFmtId="187" formatCode="ddd\ dd/mm/yyyy"/>
    <numFmt numFmtId="188" formatCode="0.0"/>
    <numFmt numFmtId="195" formatCode="[h]:mm"/>
  </numFmts>
  <fonts count="41">
    <font>
      <sz val="14"/>
      <name val="Cordia New"/>
      <charset val="222"/>
    </font>
    <font>
      <sz val="14"/>
      <name val="Cordia New"/>
      <charset val="222"/>
    </font>
    <font>
      <sz val="11"/>
      <color indexed="8"/>
      <name val="Tahoma"/>
      <family val="2"/>
      <charset val="222"/>
    </font>
    <font>
      <sz val="14"/>
      <color indexed="8"/>
      <name val="Cordia New"/>
      <family val="2"/>
      <charset val="222"/>
    </font>
    <font>
      <sz val="11"/>
      <color indexed="9"/>
      <name val="Tahoma"/>
      <family val="2"/>
      <charset val="222"/>
    </font>
    <font>
      <sz val="14"/>
      <color indexed="9"/>
      <name val="Cordia New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0"/>
      <name val="Arial"/>
      <charset val="22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b/>
      <sz val="14"/>
      <color indexed="52"/>
      <name val="Cordia New"/>
      <family val="2"/>
      <charset val="222"/>
    </font>
    <font>
      <sz val="14"/>
      <color indexed="10"/>
      <name val="Cordia New"/>
      <family val="2"/>
      <charset val="222"/>
    </font>
    <font>
      <i/>
      <sz val="14"/>
      <color indexed="23"/>
      <name val="Cordia New"/>
      <family val="2"/>
      <charset val="222"/>
    </font>
    <font>
      <b/>
      <sz val="14"/>
      <color indexed="9"/>
      <name val="Cordia New"/>
      <family val="2"/>
      <charset val="222"/>
    </font>
    <font>
      <sz val="14"/>
      <color indexed="52"/>
      <name val="Cordia New"/>
      <family val="2"/>
      <charset val="222"/>
    </font>
    <font>
      <sz val="14"/>
      <color indexed="17"/>
      <name val="Cordia New"/>
      <family val="2"/>
      <charset val="222"/>
    </font>
    <font>
      <sz val="14"/>
      <color indexed="62"/>
      <name val="Cordia New"/>
      <family val="2"/>
      <charset val="222"/>
    </font>
    <font>
      <sz val="14"/>
      <color indexed="60"/>
      <name val="Cordia New"/>
      <family val="2"/>
      <charset val="222"/>
    </font>
    <font>
      <b/>
      <sz val="14"/>
      <color indexed="8"/>
      <name val="Cordia New"/>
      <family val="2"/>
      <charset val="222"/>
    </font>
    <font>
      <sz val="14"/>
      <color indexed="20"/>
      <name val="Cordia New"/>
      <family val="2"/>
      <charset val="222"/>
    </font>
    <font>
      <b/>
      <sz val="14"/>
      <color indexed="63"/>
      <name val="Cordia New"/>
      <family val="2"/>
      <charset val="222"/>
    </font>
    <font>
      <b/>
      <sz val="15"/>
      <color indexed="56"/>
      <name val="Cordia New"/>
      <family val="2"/>
      <charset val="222"/>
    </font>
    <font>
      <b/>
      <sz val="13"/>
      <color indexed="56"/>
      <name val="Cordia New"/>
      <family val="2"/>
      <charset val="222"/>
    </font>
    <font>
      <b/>
      <sz val="11"/>
      <color indexed="56"/>
      <name val="Cordia New"/>
      <family val="2"/>
      <charset val="222"/>
    </font>
    <font>
      <sz val="14"/>
      <name val="Cordia New"/>
      <family val="2"/>
    </font>
    <font>
      <sz val="16"/>
      <color indexed="48"/>
      <name val="Cordia New"/>
      <family val="2"/>
    </font>
    <font>
      <sz val="14"/>
      <color indexed="10"/>
      <name val="Cordia New"/>
      <family val="2"/>
    </font>
    <font>
      <sz val="8"/>
      <name val="Cordia New"/>
      <family val="2"/>
    </font>
    <font>
      <sz val="16"/>
      <color theme="1"/>
      <name val="Cordia New"/>
      <family val="2"/>
      <charset val="22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4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4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" applyNumberFormat="0" applyAlignment="0" applyProtection="0"/>
    <xf numFmtId="0" fontId="16" fillId="0" borderId="6" applyNumberFormat="0" applyFill="0" applyAlignment="0" applyProtection="0"/>
    <xf numFmtId="0" fontId="17" fillId="22" borderId="0" applyNumberFormat="0" applyBorder="0" applyAlignment="0" applyProtection="0"/>
    <xf numFmtId="0" fontId="36" fillId="0" borderId="0"/>
    <xf numFmtId="0" fontId="1" fillId="23" borderId="7" applyNumberFormat="0" applyFont="0" applyAlignment="0" applyProtection="0"/>
    <xf numFmtId="0" fontId="18" fillId="20" borderId="8" applyNumberForma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2" fillId="20" borderId="1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5" fillId="21" borderId="2" applyNumberFormat="0" applyAlignment="0" applyProtection="0"/>
    <xf numFmtId="0" fontId="26" fillId="0" borderId="6" applyNumberFormat="0" applyFill="0" applyAlignment="0" applyProtection="0"/>
    <xf numFmtId="0" fontId="27" fillId="4" borderId="0" applyNumberFormat="0" applyBorder="0" applyAlignment="0" applyProtection="0"/>
    <xf numFmtId="0" fontId="28" fillId="7" borderId="1" applyNumberFormat="0" applyAlignment="0" applyProtection="0"/>
    <xf numFmtId="0" fontId="29" fillId="22" borderId="0" applyNumberFormat="0" applyBorder="0" applyAlignment="0" applyProtection="0"/>
    <xf numFmtId="0" fontId="30" fillId="0" borderId="9" applyNumberFormat="0" applyFill="0" applyAlignment="0" applyProtection="0"/>
    <xf numFmtId="0" fontId="31" fillId="3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32" fillId="20" borderId="8" applyNumberFormat="0" applyAlignment="0" applyProtection="0"/>
    <xf numFmtId="0" fontId="9" fillId="23" borderId="7" applyNumberFormat="0" applyFont="0" applyAlignment="0" applyProtection="0"/>
    <xf numFmtId="0" fontId="33" fillId="0" borderId="3" applyNumberFormat="0" applyFill="0" applyAlignment="0" applyProtection="0"/>
    <xf numFmtId="0" fontId="34" fillId="0" borderId="4" applyNumberFormat="0" applyFill="0" applyAlignment="0" applyProtection="0"/>
    <xf numFmtId="0" fontId="35" fillId="0" borderId="5" applyNumberFormat="0" applyFill="0" applyAlignment="0" applyProtection="0"/>
    <xf numFmtId="0" fontId="35" fillId="0" borderId="0" applyNumberFormat="0" applyFill="0" applyBorder="0" applyAlignment="0" applyProtection="0"/>
  </cellStyleXfs>
  <cellXfs count="56">
    <xf numFmtId="0" fontId="0" fillId="0" borderId="0" xfId="0"/>
    <xf numFmtId="20" fontId="0" fillId="0" borderId="0" xfId="0" applyNumberFormat="1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187" fontId="1" fillId="0" borderId="10" xfId="0" applyNumberFormat="1" applyFont="1" applyBorder="1" applyAlignment="1">
      <alignment horizontal="center"/>
    </xf>
    <xf numFmtId="20" fontId="0" fillId="0" borderId="10" xfId="0" applyNumberFormat="1" applyBorder="1" applyAlignment="1">
      <alignment horizontal="center"/>
    </xf>
    <xf numFmtId="22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20" fontId="0" fillId="0" borderId="10" xfId="0" applyNumberFormat="1" applyBorder="1"/>
    <xf numFmtId="0" fontId="0" fillId="0" borderId="10" xfId="0" applyBorder="1"/>
    <xf numFmtId="20" fontId="37" fillId="0" borderId="10" xfId="0" applyNumberFormat="1" applyFont="1" applyBorder="1" applyAlignment="1" applyProtection="1">
      <alignment horizontal="left"/>
    </xf>
    <xf numFmtId="0" fontId="0" fillId="0" borderId="10" xfId="0" applyNumberFormat="1" applyBorder="1"/>
    <xf numFmtId="0" fontId="1" fillId="0" borderId="10" xfId="0" applyNumberFormat="1" applyFont="1" applyBorder="1" applyAlignment="1">
      <alignment horizontal="center"/>
    </xf>
    <xf numFmtId="20" fontId="0" fillId="0" borderId="10" xfId="0" applyNumberFormat="1" applyFill="1" applyBorder="1" applyAlignment="1">
      <alignment horizontal="center"/>
    </xf>
    <xf numFmtId="20" fontId="0" fillId="0" borderId="10" xfId="0" applyNumberFormat="1" applyFill="1" applyBorder="1" applyAlignment="1">
      <alignment horizontal="left"/>
    </xf>
    <xf numFmtId="14" fontId="0" fillId="0" borderId="0" xfId="0" applyNumberFormat="1"/>
    <xf numFmtId="195" fontId="1" fillId="0" borderId="10" xfId="0" applyNumberFormat="1" applyFont="1" applyBorder="1" applyAlignment="1">
      <alignment horizontal="center"/>
    </xf>
    <xf numFmtId="195" fontId="36" fillId="0" borderId="10" xfId="0" applyNumberFormat="1" applyFont="1" applyFill="1" applyBorder="1" applyAlignment="1">
      <alignment horizontal="center"/>
    </xf>
    <xf numFmtId="0" fontId="36" fillId="0" borderId="0" xfId="0" applyFont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22" fontId="38" fillId="0" borderId="0" xfId="0" applyNumberFormat="1" applyFont="1" applyAlignment="1">
      <alignment horizontal="center"/>
    </xf>
    <xf numFmtId="0" fontId="38" fillId="0" borderId="0" xfId="0" applyFont="1" applyAlignment="1">
      <alignment horizontal="center"/>
    </xf>
    <xf numFmtId="20" fontId="38" fillId="0" borderId="10" xfId="0" applyNumberFormat="1" applyFont="1" applyFill="1" applyBorder="1" applyAlignment="1">
      <alignment horizontal="left"/>
    </xf>
    <xf numFmtId="20" fontId="38" fillId="0" borderId="10" xfId="0" applyNumberFormat="1" applyFont="1" applyBorder="1" applyAlignment="1">
      <alignment horizontal="center"/>
    </xf>
    <xf numFmtId="0" fontId="36" fillId="0" borderId="0" xfId="0" applyFont="1" applyAlignment="1">
      <alignment horizontal="right"/>
    </xf>
    <xf numFmtId="0" fontId="0" fillId="0" borderId="13" xfId="0" applyBorder="1" applyAlignment="1">
      <alignment horizontal="center"/>
    </xf>
    <xf numFmtId="0" fontId="0" fillId="0" borderId="0" xfId="0" applyFill="1"/>
    <xf numFmtId="20" fontId="36" fillId="0" borderId="0" xfId="0" applyNumberFormat="1" applyFont="1"/>
    <xf numFmtId="20" fontId="36" fillId="0" borderId="0" xfId="0" applyNumberFormat="1" applyFont="1" applyFill="1"/>
    <xf numFmtId="0" fontId="0" fillId="0" borderId="0" xfId="0" applyNumberFormat="1" applyAlignment="1">
      <alignment horizontal="center"/>
    </xf>
    <xf numFmtId="188" fontId="0" fillId="0" borderId="0" xfId="0" applyNumberFormat="1" applyAlignment="1">
      <alignment horizontal="center"/>
    </xf>
    <xf numFmtId="2" fontId="0" fillId="0" borderId="0" xfId="0" applyNumberFormat="1"/>
    <xf numFmtId="195" fontId="0" fillId="0" borderId="0" xfId="0" applyNumberFormat="1"/>
    <xf numFmtId="20" fontId="36" fillId="0" borderId="10" xfId="0" applyNumberFormat="1" applyFont="1" applyFill="1" applyBorder="1" applyAlignment="1">
      <alignment horizontal="center"/>
    </xf>
    <xf numFmtId="20" fontId="36" fillId="24" borderId="0" xfId="0" applyNumberFormat="1" applyFont="1" applyFill="1" applyAlignment="1">
      <alignment horizontal="center" wrapText="1"/>
    </xf>
    <xf numFmtId="0" fontId="0" fillId="24" borderId="10" xfId="0" applyFill="1" applyBorder="1" applyAlignment="1">
      <alignment horizontal="center"/>
    </xf>
    <xf numFmtId="195" fontId="0" fillId="0" borderId="10" xfId="0" applyNumberFormat="1" applyBorder="1"/>
    <xf numFmtId="22" fontId="1" fillId="0" borderId="10" xfId="0" applyNumberFormat="1" applyFont="1" applyBorder="1" applyAlignment="1">
      <alignment horizontal="center"/>
    </xf>
    <xf numFmtId="20" fontId="0" fillId="0" borderId="14" xfId="0" applyNumberFormat="1" applyFill="1" applyBorder="1" applyAlignment="1">
      <alignment horizontal="center"/>
    </xf>
    <xf numFmtId="20" fontId="0" fillId="0" borderId="15" xfId="0" applyNumberFormat="1" applyBorder="1" applyAlignment="1">
      <alignment horizontal="center"/>
    </xf>
    <xf numFmtId="195" fontId="0" fillId="0" borderId="14" xfId="0" applyNumberFormat="1" applyFill="1" applyBorder="1" applyAlignment="1">
      <alignment horizontal="center"/>
    </xf>
    <xf numFmtId="20" fontId="0" fillId="0" borderId="15" xfId="0" applyNumberFormat="1" applyBorder="1"/>
    <xf numFmtId="0" fontId="1" fillId="0" borderId="15" xfId="0" applyNumberFormat="1" applyFont="1" applyBorder="1" applyAlignment="1">
      <alignment horizontal="center"/>
    </xf>
    <xf numFmtId="195" fontId="0" fillId="0" borderId="10" xfId="0" applyNumberFormat="1" applyBorder="1" applyAlignment="1">
      <alignment horizontal="center"/>
    </xf>
    <xf numFmtId="0" fontId="36" fillId="0" borderId="0" xfId="0" applyFont="1" applyAlignment="1">
      <alignment horizontal="center" wrapText="1"/>
    </xf>
    <xf numFmtId="0" fontId="36" fillId="0" borderId="0" xfId="0" applyFont="1" applyAlignment="1">
      <alignment horizontal="left"/>
    </xf>
    <xf numFmtId="0" fontId="0" fillId="24" borderId="10" xfId="0" applyFill="1" applyBorder="1" applyAlignment="1">
      <alignment horizontal="center" wrapText="1"/>
    </xf>
    <xf numFmtId="0" fontId="38" fillId="24" borderId="10" xfId="0" applyFont="1" applyFill="1" applyBorder="1" applyAlignment="1">
      <alignment horizontal="center"/>
    </xf>
    <xf numFmtId="22" fontId="36" fillId="24" borderId="10" xfId="0" applyNumberFormat="1" applyFont="1" applyFill="1" applyBorder="1" applyAlignment="1">
      <alignment horizontal="center"/>
    </xf>
    <xf numFmtId="22" fontId="0" fillId="24" borderId="10" xfId="0" applyNumberFormat="1" applyFill="1" applyBorder="1" applyAlignment="1">
      <alignment horizontal="center"/>
    </xf>
    <xf numFmtId="22" fontId="0" fillId="24" borderId="10" xfId="0" applyNumberFormat="1" applyFill="1" applyBorder="1" applyAlignment="1">
      <alignment horizontal="center" wrapText="1"/>
    </xf>
    <xf numFmtId="20" fontId="0" fillId="24" borderId="10" xfId="0" applyNumberFormat="1" applyFill="1" applyBorder="1" applyAlignment="1">
      <alignment horizontal="center" wrapText="1"/>
    </xf>
    <xf numFmtId="0" fontId="40" fillId="0" borderId="0" xfId="0" applyNumberFormat="1" applyFont="1"/>
  </cellXfs>
  <cellStyles count="84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20% - ส่วนที่ถูกเน้น1" xfId="7" builtinId="30" customBuiltin="1"/>
    <cellStyle name="20% - ส่วนที่ถูกเน้น2" xfId="8" builtinId="34" customBuiltin="1"/>
    <cellStyle name="20% - ส่วนที่ถูกเน้น3" xfId="9" builtinId="38" customBuiltin="1"/>
    <cellStyle name="20% - ส่วนที่ถูกเน้น4" xfId="10" builtinId="42" customBuiltin="1"/>
    <cellStyle name="20% - ส่วนที่ถูกเน้น5" xfId="11" builtinId="46" customBuiltin="1"/>
    <cellStyle name="20% - ส่วนที่ถูกเน้น6" xfId="12" builtinId="50" customBuiltin="1"/>
    <cellStyle name="40% - Accent1" xfId="13"/>
    <cellStyle name="40% - Accent2" xfId="14"/>
    <cellStyle name="40% - Accent3" xfId="15"/>
    <cellStyle name="40% - Accent4" xfId="16"/>
    <cellStyle name="40% - Accent5" xfId="17"/>
    <cellStyle name="40% - Accent6" xfId="18"/>
    <cellStyle name="40% - ส่วนที่ถูกเน้น1" xfId="19" builtinId="31" customBuiltin="1"/>
    <cellStyle name="40% - ส่วนที่ถูกเน้น2" xfId="20" builtinId="35" customBuiltin="1"/>
    <cellStyle name="40% - ส่วนที่ถูกเน้น3" xfId="21" builtinId="39" customBuiltin="1"/>
    <cellStyle name="40% - ส่วนที่ถูกเน้น4" xfId="22" builtinId="43" customBuiltin="1"/>
    <cellStyle name="40% - ส่วนที่ถูกเน้น5" xfId="23" builtinId="47" customBuiltin="1"/>
    <cellStyle name="40% - ส่วนที่ถูกเน้น6" xfId="24" builtinId="51" customBuiltin="1"/>
    <cellStyle name="60% - Accent1" xfId="25"/>
    <cellStyle name="60% - Accent2" xfId="26"/>
    <cellStyle name="60% - Accent3" xfId="27"/>
    <cellStyle name="60% - Accent4" xfId="28"/>
    <cellStyle name="60% - Accent5" xfId="29"/>
    <cellStyle name="60% - Accent6" xfId="30"/>
    <cellStyle name="60% - ส่วนที่ถูกเน้น1" xfId="31" builtinId="32" customBuiltin="1"/>
    <cellStyle name="60% - ส่วนที่ถูกเน้น2" xfId="32" builtinId="36" customBuiltin="1"/>
    <cellStyle name="60% - ส่วนที่ถูกเน้น3" xfId="33" builtinId="40" customBuiltin="1"/>
    <cellStyle name="60% - ส่วนที่ถูกเน้น4" xfId="34" builtinId="44" customBuiltin="1"/>
    <cellStyle name="60% - ส่วนที่ถูกเน้น5" xfId="35" builtinId="48" customBuiltin="1"/>
    <cellStyle name="60% - ส่วนที่ถูกเน้น6" xfId="36" builtinId="52" customBuiltin="1"/>
    <cellStyle name="Accent1" xfId="37"/>
    <cellStyle name="Accent2" xfId="38"/>
    <cellStyle name="Accent3" xfId="39"/>
    <cellStyle name="Accent4" xfId="40"/>
    <cellStyle name="Accent5" xfId="41"/>
    <cellStyle name="Accent6" xfId="42"/>
    <cellStyle name="Bad" xfId="43"/>
    <cellStyle name="Calculation" xfId="44"/>
    <cellStyle name="Check Cell" xfId="45"/>
    <cellStyle name="Explanatory Text" xfId="46"/>
    <cellStyle name="Good" xfId="47"/>
    <cellStyle name="Heading 1" xfId="48"/>
    <cellStyle name="Heading 2" xfId="49"/>
    <cellStyle name="Heading 3" xfId="50"/>
    <cellStyle name="Heading 4" xfId="51"/>
    <cellStyle name="Input" xfId="52"/>
    <cellStyle name="Linked Cell" xfId="53"/>
    <cellStyle name="Neutral" xfId="54"/>
    <cellStyle name="Normal_จันทรา 2" xfId="55"/>
    <cellStyle name="Note" xfId="56"/>
    <cellStyle name="Output" xfId="57"/>
    <cellStyle name="Title" xfId="58"/>
    <cellStyle name="Total" xfId="59"/>
    <cellStyle name="Warning Text" xfId="60"/>
    <cellStyle name="การคำนวณ" xfId="61" builtinId="22" customBuiltin="1"/>
    <cellStyle name="ข้อความเตือน" xfId="62" builtinId="11" customBuiltin="1"/>
    <cellStyle name="ข้อความอธิบาย" xfId="63" builtinId="53" customBuiltin="1"/>
    <cellStyle name="ชื่อเรื่อง" xfId="64" builtinId="15" customBuiltin="1"/>
    <cellStyle name="เซลล์ตรวจสอบ" xfId="65" builtinId="23" customBuiltin="1"/>
    <cellStyle name="เซลล์ที่มีการเชื่อมโยง" xfId="66" builtinId="24" customBuiltin="1"/>
    <cellStyle name="ดี" xfId="67" builtinId="26" customBuiltin="1"/>
    <cellStyle name="ปกติ" xfId="0" builtinId="0"/>
    <cellStyle name="ป้อนค่า" xfId="68" builtinId="20" customBuiltin="1"/>
    <cellStyle name="ปานกลาง" xfId="69" builtinId="28" customBuiltin="1"/>
    <cellStyle name="ผลรวม" xfId="70" builtinId="25" customBuiltin="1"/>
    <cellStyle name="แย่" xfId="71" builtinId="27" customBuiltin="1"/>
    <cellStyle name="ส่วนที่ถูกเน้น1" xfId="72" builtinId="29" customBuiltin="1"/>
    <cellStyle name="ส่วนที่ถูกเน้น2" xfId="73" builtinId="33" customBuiltin="1"/>
    <cellStyle name="ส่วนที่ถูกเน้น3" xfId="74" builtinId="37" customBuiltin="1"/>
    <cellStyle name="ส่วนที่ถูกเน้น4" xfId="75" builtinId="41" customBuiltin="1"/>
    <cellStyle name="ส่วนที่ถูกเน้น5" xfId="76" builtinId="45" customBuiltin="1"/>
    <cellStyle name="ส่วนที่ถูกเน้น6" xfId="77" builtinId="49" customBuiltin="1"/>
    <cellStyle name="แสดงผล" xfId="78" builtinId="21" customBuiltin="1"/>
    <cellStyle name="หมายเหตุ" xfId="79" builtinId="10" customBuiltin="1"/>
    <cellStyle name="หัวเรื่อง 1" xfId="80" builtinId="16" customBuiltin="1"/>
    <cellStyle name="หัวเรื่อง 2" xfId="81" builtinId="17" customBuiltin="1"/>
    <cellStyle name="หัวเรื่อง 3" xfId="82" builtinId="18" customBuiltin="1"/>
    <cellStyle name="หัวเรื่อง 4" xfId="83" builtinId="19" customBuiltin="1"/>
  </cellStyles>
  <dxfs count="13">
    <dxf>
      <font>
        <condense val="0"/>
        <extend val="0"/>
        <color indexed="10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10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10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10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05;&#3657;&#3609;&#3649;&#3610;&#3610;&#3626;&#3617;&#3640;&#3604;&#3621;&#3591;&#3648;&#3623;&#3621;&#363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3629;&#3619;&#3614;&#3636;&#3603;2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บันทึกการลา"/>
      <sheetName val="เบี้ยคุม Stock"/>
      <sheetName val="Hand"/>
      <sheetName val="ฟ้า"/>
      <sheetName val="ก้อย2"/>
      <sheetName val="แอร์"/>
      <sheetName val="N"/>
      <sheetName val="จิตฤดี"/>
      <sheetName val="ข้อตกลงการทำงาน"/>
      <sheetName val="Sheet1"/>
      <sheetName val="จันทรา"/>
      <sheetName val="ดอกฟ้า"/>
      <sheetName val="แสงดาว"/>
      <sheetName val="ฎามณี"/>
      <sheetName val="Counter"/>
      <sheetName val="จันทรา(ลงเวลา)"/>
      <sheetName val="ดอกฟ้า(ลงเวลา)"/>
      <sheetName val="จิตฤดี(ลงเวลา)"/>
      <sheetName val="แสงดาว(ลงเวลา)"/>
      <sheetName val="(ลงเวลา)"/>
      <sheetName val="11 (2)"/>
      <sheetName val="จันทรา (2)"/>
      <sheetName val="11"/>
      <sheetName val="จันทรา (3)"/>
    </sheetNames>
    <sheetDataSet>
      <sheetData sheetId="0">
        <row r="2">
          <cell r="B2" t="str">
            <v>วันที่</v>
          </cell>
        </row>
        <row r="3">
          <cell r="B3">
            <v>40659</v>
          </cell>
        </row>
        <row r="4">
          <cell r="B4">
            <v>40660</v>
          </cell>
        </row>
        <row r="5">
          <cell r="B5">
            <v>40661</v>
          </cell>
        </row>
        <row r="6">
          <cell r="B6">
            <v>40662</v>
          </cell>
        </row>
        <row r="7">
          <cell r="B7">
            <v>40663</v>
          </cell>
        </row>
        <row r="8">
          <cell r="B8">
            <v>40664</v>
          </cell>
        </row>
        <row r="9">
          <cell r="B9">
            <v>40665</v>
          </cell>
        </row>
        <row r="10">
          <cell r="B10">
            <v>40666</v>
          </cell>
        </row>
        <row r="11">
          <cell r="B11">
            <v>40667</v>
          </cell>
        </row>
        <row r="12">
          <cell r="B12">
            <v>40668</v>
          </cell>
        </row>
        <row r="13">
          <cell r="B13">
            <v>40669</v>
          </cell>
        </row>
        <row r="14">
          <cell r="B14">
            <v>40670</v>
          </cell>
        </row>
        <row r="15">
          <cell r="B15">
            <v>40671</v>
          </cell>
        </row>
        <row r="16">
          <cell r="B16">
            <v>40672</v>
          </cell>
        </row>
        <row r="17">
          <cell r="B17">
            <v>40673</v>
          </cell>
        </row>
        <row r="18">
          <cell r="B18">
            <v>40674</v>
          </cell>
        </row>
        <row r="19">
          <cell r="B19">
            <v>40675</v>
          </cell>
        </row>
        <row r="20">
          <cell r="B20">
            <v>40676</v>
          </cell>
        </row>
        <row r="21">
          <cell r="B21">
            <v>40677</v>
          </cell>
        </row>
        <row r="22">
          <cell r="B22">
            <v>40678</v>
          </cell>
        </row>
      </sheetData>
      <sheetData sheetId="1"/>
      <sheetData sheetId="2">
        <row r="1">
          <cell r="A1" t="str">
            <v>รายการ</v>
          </cell>
          <cell r="B1" t="str">
            <v>หมวด</v>
          </cell>
          <cell r="C1" t="str">
            <v>ราคา</v>
          </cell>
          <cell r="D1" t="str">
            <v>สาขา</v>
          </cell>
        </row>
        <row r="2">
          <cell r="A2" t="str">
            <v>A.Carbide Round (รื้อครอบ)</v>
          </cell>
          <cell r="B2" t="str">
            <v>Bur</v>
          </cell>
          <cell r="C2">
            <v>100</v>
          </cell>
          <cell r="D2" t="str">
            <v>Bur</v>
          </cell>
        </row>
        <row r="3">
          <cell r="A3" t="str">
            <v xml:space="preserve">A.Composhape </v>
          </cell>
          <cell r="B3" t="str">
            <v>Bur</v>
          </cell>
          <cell r="C3">
            <v>150</v>
          </cell>
          <cell r="D3" t="str">
            <v>Endo</v>
          </cell>
        </row>
        <row r="4">
          <cell r="A4" t="str">
            <v>A.Diamond  Prep</v>
          </cell>
          <cell r="B4" t="str">
            <v>Bur</v>
          </cell>
          <cell r="C4">
            <v>145</v>
          </cell>
          <cell r="D4" t="str">
            <v>Hand</v>
          </cell>
        </row>
        <row r="5">
          <cell r="A5" t="str">
            <v xml:space="preserve">A.Diamond Inverted </v>
          </cell>
          <cell r="B5" t="str">
            <v>Bur</v>
          </cell>
          <cell r="C5">
            <v>145</v>
          </cell>
          <cell r="D5" t="str">
            <v>Oper</v>
          </cell>
        </row>
        <row r="6">
          <cell r="A6" t="str">
            <v xml:space="preserve">A.Diamond Round/Fissure </v>
          </cell>
          <cell r="B6" t="str">
            <v>Bur</v>
          </cell>
          <cell r="C6">
            <v>95</v>
          </cell>
          <cell r="D6" t="str">
            <v>Pedo</v>
          </cell>
        </row>
        <row r="7">
          <cell r="A7" t="str">
            <v>A.Stone ขาว/เขียว</v>
          </cell>
          <cell r="B7" t="str">
            <v>Bur</v>
          </cell>
          <cell r="C7">
            <v>45</v>
          </cell>
          <cell r="D7" t="str">
            <v>Perio</v>
          </cell>
        </row>
        <row r="8">
          <cell r="A8" t="str">
            <v xml:space="preserve">C.Gate Glidden </v>
          </cell>
          <cell r="B8" t="str">
            <v>Bur</v>
          </cell>
          <cell r="C8">
            <v>75.8</v>
          </cell>
          <cell r="D8" t="str">
            <v>Prosth</v>
          </cell>
        </row>
        <row r="9">
          <cell r="A9" t="str">
            <v xml:space="preserve">C.Lentulo Spiral </v>
          </cell>
          <cell r="B9" t="str">
            <v>Bur</v>
          </cell>
          <cell r="C9">
            <v>74.5</v>
          </cell>
          <cell r="D9" t="str">
            <v>Supply</v>
          </cell>
        </row>
        <row r="10">
          <cell r="A10" t="str">
            <v xml:space="preserve">C.Long Shank </v>
          </cell>
          <cell r="B10" t="str">
            <v>Bur</v>
          </cell>
          <cell r="D10" t="str">
            <v>ยา</v>
          </cell>
        </row>
        <row r="11">
          <cell r="A11" t="str">
            <v>C.Mandrel Pop-On 3M</v>
          </cell>
          <cell r="B11" t="str">
            <v>Bur</v>
          </cell>
          <cell r="D11" t="str">
            <v>ศัลย์</v>
          </cell>
        </row>
        <row r="12">
          <cell r="A12" t="str">
            <v>C.Mandrel Rubber Cup</v>
          </cell>
          <cell r="B12" t="str">
            <v>Bur</v>
          </cell>
          <cell r="D12" t="str">
            <v xml:space="preserve">อื่น ๆ </v>
          </cell>
        </row>
        <row r="13">
          <cell r="A13" t="str">
            <v xml:space="preserve">C.Peeso Drill  </v>
          </cell>
          <cell r="B13" t="str">
            <v>Bur</v>
          </cell>
        </row>
        <row r="14">
          <cell r="A14" t="str">
            <v>C.Rubber Brush (ก้านทอง)</v>
          </cell>
          <cell r="B14" t="str">
            <v>Bur</v>
          </cell>
        </row>
        <row r="15">
          <cell r="A15" t="str">
            <v>C.Rubber Brush (สีเขียว)</v>
          </cell>
          <cell r="B15" t="str">
            <v>Bur</v>
          </cell>
        </row>
        <row r="16">
          <cell r="A16" t="str">
            <v xml:space="preserve">C.Rubber Cup </v>
          </cell>
          <cell r="B16" t="str">
            <v>Bur</v>
          </cell>
          <cell r="C16">
            <v>25</v>
          </cell>
        </row>
        <row r="17">
          <cell r="A17" t="str">
            <v xml:space="preserve">C.Sillcone Frame </v>
          </cell>
          <cell r="B17" t="str">
            <v>Bur</v>
          </cell>
          <cell r="C17">
            <v>40</v>
          </cell>
        </row>
        <row r="18">
          <cell r="A18" t="str">
            <v xml:space="preserve">C.Steel  Round  Bur </v>
          </cell>
          <cell r="B18" t="str">
            <v>Bur</v>
          </cell>
          <cell r="C18">
            <v>45</v>
          </cell>
        </row>
        <row r="19">
          <cell r="A19" t="str">
            <v>Carviccal  Matrices  No. 851</v>
          </cell>
          <cell r="B19" t="str">
            <v>Bur</v>
          </cell>
          <cell r="C19">
            <v>25</v>
          </cell>
        </row>
        <row r="20">
          <cell r="A20" t="str">
            <v xml:space="preserve">St.Carbide Acrylic maxicut </v>
          </cell>
          <cell r="B20" t="str">
            <v>Bur</v>
          </cell>
          <cell r="C20">
            <v>450</v>
          </cell>
        </row>
        <row r="21">
          <cell r="A21" t="str">
            <v xml:space="preserve">St.Carpol Wheel เทา/ชมพู </v>
          </cell>
          <cell r="B21" t="str">
            <v>Bur</v>
          </cell>
          <cell r="C21">
            <v>45</v>
          </cell>
        </row>
        <row r="22">
          <cell r="A22" t="str">
            <v xml:space="preserve">St.Silicone  แดง/เขียว      </v>
          </cell>
          <cell r="B22" t="str">
            <v>Bur</v>
          </cell>
        </row>
        <row r="23">
          <cell r="A23" t="str">
            <v>St.Silicone Dome เหลือง</v>
          </cell>
          <cell r="B23" t="str">
            <v>Bur</v>
          </cell>
        </row>
        <row r="24">
          <cell r="A24" t="str">
            <v>St.Stone  ขาว / เขียว / น้ำตาล</v>
          </cell>
          <cell r="B24" t="str">
            <v>Bur</v>
          </cell>
        </row>
        <row r="25">
          <cell r="A25" t="str">
            <v xml:space="preserve">St.Stone Dome ดำ/เขียว/เหลือง </v>
          </cell>
          <cell r="B25" t="str">
            <v>Bur</v>
          </cell>
        </row>
        <row r="26">
          <cell r="A26" t="str">
            <v>ทดสอบ</v>
          </cell>
          <cell r="B26" t="str">
            <v>Bur</v>
          </cell>
        </row>
        <row r="27">
          <cell r="A27" t="str">
            <v xml:space="preserve">Endo Plugger  SCI </v>
          </cell>
          <cell r="B27" t="str">
            <v>Endo</v>
          </cell>
          <cell r="C27">
            <v>300</v>
          </cell>
        </row>
        <row r="28">
          <cell r="A28" t="str">
            <v xml:space="preserve">Endo  Clean Stand </v>
          </cell>
          <cell r="B28" t="str">
            <v>Endo</v>
          </cell>
          <cell r="C28">
            <v>275</v>
          </cell>
        </row>
        <row r="29">
          <cell r="A29" t="str">
            <v>Endo - Ray</v>
          </cell>
          <cell r="B29" t="str">
            <v>Endo</v>
          </cell>
          <cell r="C29">
            <v>2226.5</v>
          </cell>
        </row>
        <row r="30">
          <cell r="A30" t="str">
            <v>Endo  Spoon  ASH</v>
          </cell>
          <cell r="B30" t="str">
            <v>Endo</v>
          </cell>
          <cell r="C30">
            <v>380</v>
          </cell>
        </row>
        <row r="31">
          <cell r="A31" t="str">
            <v>Endo Explorer  Hu-</v>
          </cell>
          <cell r="B31" t="str">
            <v>Endo</v>
          </cell>
          <cell r="C31">
            <v>550</v>
          </cell>
        </row>
        <row r="32">
          <cell r="A32" t="str">
            <v>Endo Explorer  SCI</v>
          </cell>
          <cell r="B32" t="str">
            <v>Endo</v>
          </cell>
          <cell r="C32">
            <v>300</v>
          </cell>
        </row>
        <row r="33">
          <cell r="A33" t="str">
            <v>Endo Plugger  Hartzel 1-3/5-7</v>
          </cell>
          <cell r="B33" t="str">
            <v>Endo</v>
          </cell>
          <cell r="C33">
            <v>325</v>
          </cell>
        </row>
        <row r="34">
          <cell r="A34" t="str">
            <v>Finger  Ruler</v>
          </cell>
          <cell r="B34" t="str">
            <v>Endo</v>
          </cell>
          <cell r="C34">
            <v>500</v>
          </cell>
        </row>
        <row r="35">
          <cell r="A35" t="str">
            <v>Finger Spreder 8 ตัว</v>
          </cell>
          <cell r="B35" t="str">
            <v>Endo</v>
          </cell>
          <cell r="C35">
            <v>280</v>
          </cell>
        </row>
        <row r="36">
          <cell r="A36" t="str">
            <v>Finger Spreder 8 ตัว</v>
          </cell>
          <cell r="B36" t="str">
            <v>Endo</v>
          </cell>
          <cell r="C36">
            <v>295</v>
          </cell>
        </row>
        <row r="37">
          <cell r="A37" t="str">
            <v>Glass  Syring 10 cc</v>
          </cell>
          <cell r="B37" t="str">
            <v>Endo</v>
          </cell>
          <cell r="C37">
            <v>90</v>
          </cell>
        </row>
        <row r="38">
          <cell r="A38" t="str">
            <v>Glass  Syring 20 cc</v>
          </cell>
          <cell r="B38" t="str">
            <v>Endo</v>
          </cell>
          <cell r="C38">
            <v>70</v>
          </cell>
        </row>
        <row r="39">
          <cell r="A39" t="str">
            <v>Glass  Syring 5 cc</v>
          </cell>
          <cell r="B39" t="str">
            <v>Endo</v>
          </cell>
          <cell r="C39">
            <v>40</v>
          </cell>
        </row>
        <row r="40">
          <cell r="A40" t="str">
            <v>Glick  No. 1 PS</v>
          </cell>
          <cell r="B40" t="str">
            <v>Endo</v>
          </cell>
          <cell r="C40">
            <v>100</v>
          </cell>
        </row>
        <row r="41">
          <cell r="A41" t="str">
            <v>Glick  No. 1 SCI</v>
          </cell>
          <cell r="B41" t="str">
            <v>Endo</v>
          </cell>
          <cell r="C41">
            <v>380</v>
          </cell>
        </row>
        <row r="42">
          <cell r="A42" t="str">
            <v>Root Canal  Plugger  Heat  Carrier</v>
          </cell>
          <cell r="B42" t="str">
            <v>Endo</v>
          </cell>
          <cell r="C42">
            <v>300</v>
          </cell>
        </row>
        <row r="43">
          <cell r="A43" t="str">
            <v>Root Canal Spreader D11/D11T</v>
          </cell>
          <cell r="B43" t="str">
            <v>Endo</v>
          </cell>
          <cell r="C43">
            <v>325</v>
          </cell>
        </row>
        <row r="44">
          <cell r="A44" t="str">
            <v>Root Canal Spreader D11TS</v>
          </cell>
          <cell r="B44" t="str">
            <v>Endo</v>
          </cell>
          <cell r="C44">
            <v>561</v>
          </cell>
        </row>
        <row r="45">
          <cell r="A45" t="str">
            <v>Root Canal Spreader D11TS</v>
          </cell>
          <cell r="B45" t="str">
            <v>Endo</v>
          </cell>
          <cell r="C45">
            <v>580</v>
          </cell>
        </row>
        <row r="46">
          <cell r="A46" t="str">
            <v>Root Canal Spreader D11TS</v>
          </cell>
          <cell r="B46" t="str">
            <v>Endo</v>
          </cell>
          <cell r="C46">
            <v>594</v>
          </cell>
        </row>
        <row r="47">
          <cell r="A47" t="str">
            <v>Root Canal Spreader ps</v>
          </cell>
          <cell r="B47" t="str">
            <v>Endo</v>
          </cell>
          <cell r="C47">
            <v>100</v>
          </cell>
        </row>
        <row r="48">
          <cell r="A48" t="str">
            <v>ทดสอบ</v>
          </cell>
          <cell r="B48" t="str">
            <v>Endo</v>
          </cell>
        </row>
        <row r="49">
          <cell r="A49" t="str">
            <v>Airotor Kavo</v>
          </cell>
          <cell r="B49" t="str">
            <v>Hand</v>
          </cell>
          <cell r="C49">
            <v>29000</v>
          </cell>
        </row>
        <row r="50">
          <cell r="A50" t="str">
            <v>Airotor  NSK</v>
          </cell>
          <cell r="B50" t="str">
            <v>Hand</v>
          </cell>
        </row>
        <row r="51">
          <cell r="A51" t="str">
            <v>Bur Changer Chuck</v>
          </cell>
          <cell r="B51" t="str">
            <v>Hand</v>
          </cell>
          <cell r="C51">
            <v>750</v>
          </cell>
        </row>
        <row r="52">
          <cell r="A52" t="str">
            <v>Contra Head</v>
          </cell>
          <cell r="B52" t="str">
            <v>Hand</v>
          </cell>
          <cell r="C52">
            <v>1112.5</v>
          </cell>
        </row>
        <row r="53">
          <cell r="A53" t="str">
            <v xml:space="preserve">Prophy head </v>
          </cell>
          <cell r="B53" t="str">
            <v>Hand</v>
          </cell>
          <cell r="C53">
            <v>1500</v>
          </cell>
        </row>
        <row r="54">
          <cell r="A54" t="str">
            <v xml:space="preserve">Shank NSK </v>
          </cell>
          <cell r="B54" t="str">
            <v>Hand</v>
          </cell>
          <cell r="C54">
            <v>1500</v>
          </cell>
        </row>
        <row r="55">
          <cell r="A55" t="str">
            <v>Straight NSK</v>
          </cell>
          <cell r="B55" t="str">
            <v>Hand</v>
          </cell>
          <cell r="C55">
            <v>3500</v>
          </cell>
        </row>
        <row r="56">
          <cell r="A56" t="str">
            <v>ทดสอบ</v>
          </cell>
          <cell r="B56" t="str">
            <v>Hand</v>
          </cell>
        </row>
        <row r="57">
          <cell r="A57" t="str">
            <v>Amalgam  Carver  ASH</v>
          </cell>
          <cell r="B57" t="str">
            <v>Oper</v>
          </cell>
          <cell r="C57">
            <v>350</v>
          </cell>
        </row>
        <row r="58">
          <cell r="A58" t="str">
            <v>Amalgam  Carver CVHL3s HU เฉลี่ย</v>
          </cell>
          <cell r="B58" t="str">
            <v>Oper</v>
          </cell>
          <cell r="C58">
            <v>627.1</v>
          </cell>
        </row>
        <row r="59">
          <cell r="A59" t="str">
            <v>Amalgam  Carver ps</v>
          </cell>
          <cell r="B59" t="str">
            <v>Oper</v>
          </cell>
          <cell r="C59">
            <v>100</v>
          </cell>
        </row>
        <row r="60">
          <cell r="A60" t="str">
            <v>Amalgam  Well</v>
          </cell>
          <cell r="B60" t="str">
            <v>Oper</v>
          </cell>
          <cell r="C60">
            <v>120</v>
          </cell>
        </row>
        <row r="61">
          <cell r="A61" t="str">
            <v>Amalgam Carrier สีน้ำเงิน</v>
          </cell>
          <cell r="B61" t="str">
            <v>Oper</v>
          </cell>
          <cell r="C61">
            <v>693</v>
          </cell>
        </row>
        <row r="62">
          <cell r="A62" t="str">
            <v>Bite  Tester</v>
          </cell>
          <cell r="B62" t="str">
            <v>Oper</v>
          </cell>
          <cell r="C62">
            <v>375</v>
          </cell>
        </row>
        <row r="63">
          <cell r="A63" t="str">
            <v>Burnisher   3p  Thomson เฉลี่ย</v>
          </cell>
          <cell r="B63" t="str">
            <v>Oper</v>
          </cell>
          <cell r="C63">
            <v>475</v>
          </cell>
        </row>
        <row r="64">
          <cell r="A64" t="str">
            <v>Burnisher  BB 21  ASH</v>
          </cell>
          <cell r="B64" t="str">
            <v>Oper</v>
          </cell>
          <cell r="C64">
            <v>350</v>
          </cell>
        </row>
        <row r="65">
          <cell r="A65" t="str">
            <v>Burnisher  BB27/29  HU</v>
          </cell>
          <cell r="B65" t="str">
            <v>Oper</v>
          </cell>
          <cell r="C65">
            <v>650</v>
          </cell>
        </row>
        <row r="66">
          <cell r="A66" t="str">
            <v>Carver(Hartzell)</v>
          </cell>
          <cell r="B66" t="str">
            <v>Oper</v>
          </cell>
          <cell r="C66">
            <v>450</v>
          </cell>
        </row>
        <row r="67">
          <cell r="A67" t="str">
            <v>Carver(tharp carver # CVTH 1)</v>
          </cell>
          <cell r="B67" t="str">
            <v>Oper</v>
          </cell>
          <cell r="C67">
            <v>780</v>
          </cell>
        </row>
        <row r="68">
          <cell r="A68" t="str">
            <v xml:space="preserve">Cement  Spatula </v>
          </cell>
          <cell r="B68" t="str">
            <v>Oper</v>
          </cell>
          <cell r="C68">
            <v>95</v>
          </cell>
        </row>
        <row r="69">
          <cell r="A69" t="str">
            <v>Composite # 6 TNT ด้ามทอง</v>
          </cell>
          <cell r="B69" t="str">
            <v>Oper</v>
          </cell>
          <cell r="C69">
            <v>666</v>
          </cell>
        </row>
        <row r="70">
          <cell r="A70" t="str">
            <v>Contact  Matrix</v>
          </cell>
          <cell r="B70" t="str">
            <v>Oper</v>
          </cell>
          <cell r="C70">
            <v>1530</v>
          </cell>
        </row>
        <row r="71">
          <cell r="A71" t="str">
            <v>Contact  Matrix</v>
          </cell>
          <cell r="B71" t="str">
            <v>Oper</v>
          </cell>
          <cell r="C71">
            <v>2500</v>
          </cell>
        </row>
        <row r="72">
          <cell r="A72" t="str">
            <v>Contact  Matrix ring</v>
          </cell>
          <cell r="B72" t="str">
            <v>Oper</v>
          </cell>
          <cell r="C72">
            <v>970</v>
          </cell>
        </row>
        <row r="73">
          <cell r="A73" t="str">
            <v>CV IPC  อุดฟันหน้า   ASH</v>
          </cell>
          <cell r="B73" t="str">
            <v>Oper</v>
          </cell>
          <cell r="C73">
            <v>350</v>
          </cell>
        </row>
        <row r="74">
          <cell r="A74" t="str">
            <v>CV IPC  อุดฟันหน้า   HU</v>
          </cell>
          <cell r="B74" t="str">
            <v>Oper</v>
          </cell>
          <cell r="C74">
            <v>680</v>
          </cell>
        </row>
        <row r="75">
          <cell r="A75" t="str">
            <v>Discoid   Hu-</v>
          </cell>
          <cell r="B75" t="str">
            <v>Oper</v>
          </cell>
          <cell r="C75">
            <v>550</v>
          </cell>
        </row>
        <row r="76">
          <cell r="A76" t="str">
            <v xml:space="preserve">Dycal Carrier </v>
          </cell>
          <cell r="B76" t="str">
            <v>Oper</v>
          </cell>
          <cell r="C76">
            <v>45</v>
          </cell>
        </row>
        <row r="77">
          <cell r="A77" t="str">
            <v>Enamel Hatchet  HU</v>
          </cell>
          <cell r="B77" t="str">
            <v>Oper</v>
          </cell>
          <cell r="C77">
            <v>780</v>
          </cell>
        </row>
        <row r="78">
          <cell r="A78" t="str">
            <v>Glass  Lab</v>
          </cell>
          <cell r="B78" t="str">
            <v>Oper</v>
          </cell>
          <cell r="C78">
            <v>190</v>
          </cell>
        </row>
        <row r="79">
          <cell r="A79" t="str">
            <v>Interproximal Carver CVW18 HU</v>
          </cell>
          <cell r="B79" t="str">
            <v>Oper</v>
          </cell>
          <cell r="C79">
            <v>680</v>
          </cell>
        </row>
        <row r="80">
          <cell r="A80" t="str">
            <v>Matrix  Holder Tofflemire / Ivory</v>
          </cell>
          <cell r="B80" t="str">
            <v>Oper</v>
          </cell>
          <cell r="C80">
            <v>350</v>
          </cell>
        </row>
        <row r="81">
          <cell r="A81" t="str">
            <v>Mouth  Gag  Miller  เด็ก</v>
          </cell>
          <cell r="B81" t="str">
            <v>Oper</v>
          </cell>
          <cell r="C81">
            <v>850</v>
          </cell>
        </row>
        <row r="82">
          <cell r="A82" t="str">
            <v>Mouth  Gag  Miller  ผู้ใหญ่</v>
          </cell>
          <cell r="B82" t="str">
            <v>Oper</v>
          </cell>
          <cell r="C82">
            <v>1065</v>
          </cell>
        </row>
        <row r="83">
          <cell r="A83" t="str">
            <v>Mouth  Gag  เด็ก</v>
          </cell>
          <cell r="B83" t="str">
            <v>Oper</v>
          </cell>
          <cell r="C83">
            <v>750</v>
          </cell>
        </row>
        <row r="84">
          <cell r="A84" t="str">
            <v>Mouth Gag เด็ก</v>
          </cell>
          <cell r="B84" t="str">
            <v>Oper</v>
          </cell>
          <cell r="C84">
            <v>1200</v>
          </cell>
        </row>
        <row r="85">
          <cell r="A85" t="str">
            <v>Mouth Prop  HU ดำ</v>
          </cell>
          <cell r="B85" t="str">
            <v>Oper</v>
          </cell>
          <cell r="C85">
            <v>685</v>
          </cell>
        </row>
        <row r="86">
          <cell r="A86" t="str">
            <v>Mouth Prop สีเขียว</v>
          </cell>
          <cell r="B86" t="str">
            <v>Oper</v>
          </cell>
          <cell r="C86">
            <v>70.83</v>
          </cell>
        </row>
        <row r="87">
          <cell r="A87" t="str">
            <v>Mouth Prop สีชมพู</v>
          </cell>
          <cell r="B87" t="str">
            <v>Oper</v>
          </cell>
          <cell r="C87">
            <v>100</v>
          </cell>
        </row>
        <row r="88">
          <cell r="A88" t="str">
            <v>Plastic Instrument  Hartzel</v>
          </cell>
          <cell r="B88" t="str">
            <v>Oper</v>
          </cell>
          <cell r="C88">
            <v>325</v>
          </cell>
        </row>
        <row r="89">
          <cell r="A89" t="str">
            <v>Plastic Instrument  PS</v>
          </cell>
          <cell r="B89" t="str">
            <v>Oper</v>
          </cell>
          <cell r="C89">
            <v>90</v>
          </cell>
        </row>
        <row r="90">
          <cell r="A90" t="str">
            <v xml:space="preserve">Plastic กันแสง </v>
          </cell>
          <cell r="B90" t="str">
            <v>Oper</v>
          </cell>
          <cell r="C90">
            <v>120</v>
          </cell>
        </row>
        <row r="91">
          <cell r="A91" t="str">
            <v>plate แก้ว  เล็ก/ใหญ่</v>
          </cell>
          <cell r="B91" t="str">
            <v>Oper</v>
          </cell>
          <cell r="C91">
            <v>50</v>
          </cell>
        </row>
        <row r="92">
          <cell r="A92" t="str">
            <v>Plugger   Thomson/Condensers</v>
          </cell>
          <cell r="B92" t="str">
            <v>Oper</v>
          </cell>
          <cell r="C92">
            <v>250</v>
          </cell>
        </row>
        <row r="93">
          <cell r="A93" t="str">
            <v>Plugger  เล็ก  PS</v>
          </cell>
          <cell r="B93" t="str">
            <v>Oper</v>
          </cell>
          <cell r="C93">
            <v>90</v>
          </cell>
        </row>
        <row r="94">
          <cell r="A94" t="str">
            <v>Plugger  ใหญ่  Hartzel</v>
          </cell>
          <cell r="B94" t="str">
            <v>Oper</v>
          </cell>
          <cell r="C94">
            <v>325</v>
          </cell>
        </row>
        <row r="95">
          <cell r="A95" t="str">
            <v>Plugger  ใหญ่  Hu-</v>
          </cell>
          <cell r="B95" t="str">
            <v>Oper</v>
          </cell>
          <cell r="C95">
            <v>650</v>
          </cell>
        </row>
        <row r="96">
          <cell r="A96" t="str">
            <v>Plugger ( back action #PLG11/12)</v>
          </cell>
          <cell r="B96" t="str">
            <v>Oper</v>
          </cell>
          <cell r="C96">
            <v>750</v>
          </cell>
        </row>
        <row r="97">
          <cell r="A97" t="str">
            <v>Plugger Premier</v>
          </cell>
          <cell r="B97" t="str">
            <v>Oper</v>
          </cell>
          <cell r="C97">
            <v>500</v>
          </cell>
        </row>
        <row r="98">
          <cell r="A98" t="str">
            <v>Rubber Dam Clamp  no  0 (Ivory)</v>
          </cell>
          <cell r="B98" t="str">
            <v>Oper</v>
          </cell>
          <cell r="C98">
            <v>400</v>
          </cell>
        </row>
        <row r="99">
          <cell r="A99" t="str">
            <v>Rubber Dam Clamp  no 14 HU-</v>
          </cell>
          <cell r="B99" t="str">
            <v>Oper</v>
          </cell>
          <cell r="C99">
            <v>280</v>
          </cell>
        </row>
        <row r="100">
          <cell r="A100" t="str">
            <v>Rubber Dam Clamp  no 14 HU-</v>
          </cell>
          <cell r="B100" t="str">
            <v>Oper</v>
          </cell>
          <cell r="C100">
            <v>330</v>
          </cell>
        </row>
        <row r="101">
          <cell r="A101" t="str">
            <v>Rubber Dam Clamp no 14 HU-</v>
          </cell>
          <cell r="B101" t="str">
            <v>Oper</v>
          </cell>
          <cell r="C101">
            <v>291.66000000000003</v>
          </cell>
        </row>
        <row r="102">
          <cell r="A102" t="str">
            <v>Rubber Dam Clamp no 5 Ivory</v>
          </cell>
          <cell r="B102" t="str">
            <v>Oper</v>
          </cell>
          <cell r="C102">
            <v>200</v>
          </cell>
        </row>
        <row r="103">
          <cell r="A103" t="str">
            <v>Rubber Dam Clamp no 7 HU -</v>
          </cell>
          <cell r="B103" t="str">
            <v>Oper</v>
          </cell>
          <cell r="C103">
            <v>280</v>
          </cell>
        </row>
        <row r="104">
          <cell r="A104" t="str">
            <v xml:space="preserve">Rubber Dam Clamp no. 8 HU- </v>
          </cell>
          <cell r="B104" t="str">
            <v>Oper</v>
          </cell>
          <cell r="C104">
            <v>350</v>
          </cell>
        </row>
        <row r="105">
          <cell r="A105" t="str">
            <v>Rubber Dam Forcep</v>
          </cell>
          <cell r="B105" t="str">
            <v>Oper</v>
          </cell>
          <cell r="C105">
            <v>1000</v>
          </cell>
        </row>
        <row r="106">
          <cell r="A106" t="str">
            <v>Rubber Dam Frame</v>
          </cell>
          <cell r="B106" t="str">
            <v>Oper</v>
          </cell>
          <cell r="C106">
            <v>200</v>
          </cell>
        </row>
        <row r="107">
          <cell r="A107" t="str">
            <v xml:space="preserve">Rubber Dam Frame </v>
          </cell>
          <cell r="B107" t="str">
            <v>Oper</v>
          </cell>
          <cell r="C107">
            <v>500</v>
          </cell>
        </row>
        <row r="108">
          <cell r="A108" t="str">
            <v>Rubber Dam Frame เด็กMiller</v>
          </cell>
          <cell r="B108" t="str">
            <v>Oper</v>
          </cell>
          <cell r="C108">
            <v>180</v>
          </cell>
        </row>
        <row r="109">
          <cell r="A109" t="str">
            <v>Rubber Dam Frame ผู้ใหญ่ Miller</v>
          </cell>
          <cell r="B109" t="str">
            <v>Oper</v>
          </cell>
          <cell r="C109">
            <v>200</v>
          </cell>
        </row>
        <row r="110">
          <cell r="A110" t="str">
            <v xml:space="preserve">Spoon Excavator </v>
          </cell>
          <cell r="B110" t="str">
            <v>Oper</v>
          </cell>
          <cell r="C110">
            <v>250</v>
          </cell>
        </row>
        <row r="111">
          <cell r="A111" t="str">
            <v>Spoon Excavator  PS</v>
          </cell>
          <cell r="B111" t="str">
            <v>Oper</v>
          </cell>
          <cell r="C111">
            <v>90</v>
          </cell>
        </row>
        <row r="112">
          <cell r="A112" t="str">
            <v>Spoon Excavator ASH /Tomson</v>
          </cell>
          <cell r="B112" t="str">
            <v>Oper</v>
          </cell>
          <cell r="C112">
            <v>350</v>
          </cell>
        </row>
        <row r="113">
          <cell r="A113" t="str">
            <v>Spoon Excavator SCI</v>
          </cell>
          <cell r="B113" t="str">
            <v>Oper</v>
          </cell>
          <cell r="C113">
            <v>360</v>
          </cell>
        </row>
        <row r="114">
          <cell r="A114" t="str">
            <v>Suction  Tip เหล็ก</v>
          </cell>
          <cell r="B114" t="str">
            <v>Oper</v>
          </cell>
          <cell r="C114">
            <v>100</v>
          </cell>
        </row>
        <row r="115">
          <cell r="A115" t="str">
            <v>Suction  Tip เหล็ก</v>
          </cell>
          <cell r="B115" t="str">
            <v>Oper</v>
          </cell>
          <cell r="C115">
            <v>300</v>
          </cell>
        </row>
        <row r="116">
          <cell r="A116" t="str">
            <v>Suction  Tip เหล็ก แคะราก</v>
          </cell>
          <cell r="B116" t="str">
            <v>Oper</v>
          </cell>
          <cell r="C116">
            <v>295</v>
          </cell>
        </row>
        <row r="117">
          <cell r="A117" t="str">
            <v>Suction  Tip เหล็ก แคะราก</v>
          </cell>
          <cell r="B117" t="str">
            <v>Oper</v>
          </cell>
          <cell r="C117">
            <v>400</v>
          </cell>
        </row>
        <row r="118">
          <cell r="A118" t="str">
            <v>Syringe ฉีดยาชา</v>
          </cell>
          <cell r="B118" t="str">
            <v>Oper</v>
          </cell>
          <cell r="C118">
            <v>400</v>
          </cell>
        </row>
        <row r="119">
          <cell r="A119" t="str">
            <v>Syringe ฉีดยาชา</v>
          </cell>
          <cell r="B119" t="str">
            <v>Oper</v>
          </cell>
          <cell r="C119">
            <v>450</v>
          </cell>
        </row>
        <row r="120">
          <cell r="A120" t="str">
            <v>Syringe ฉีดยาชา Martin</v>
          </cell>
          <cell r="B120" t="str">
            <v>Oper</v>
          </cell>
          <cell r="C120">
            <v>700</v>
          </cell>
        </row>
        <row r="121">
          <cell r="A121" t="str">
            <v>คีมตัดลวด</v>
          </cell>
          <cell r="B121" t="str">
            <v>Oper</v>
          </cell>
          <cell r="C121">
            <v>1500</v>
          </cell>
        </row>
        <row r="122">
          <cell r="A122" t="str">
            <v>ตะเกียง  แก้ว</v>
          </cell>
          <cell r="B122" t="str">
            <v>Oper</v>
          </cell>
          <cell r="C122">
            <v>120</v>
          </cell>
        </row>
        <row r="123">
          <cell r="A123" t="str">
            <v>ที่แยกเหงือก Thomson</v>
          </cell>
          <cell r="B123" t="str">
            <v>Oper</v>
          </cell>
          <cell r="C123">
            <v>200</v>
          </cell>
        </row>
        <row r="124">
          <cell r="A124" t="str">
            <v>ทดสอบ</v>
          </cell>
          <cell r="B124" t="str">
            <v>Oper</v>
          </cell>
        </row>
        <row r="125">
          <cell r="A125" t="str">
            <v>Band Pusher Unitex 3M</v>
          </cell>
          <cell r="B125" t="str">
            <v>Pedo</v>
          </cell>
          <cell r="C125">
            <v>3000</v>
          </cell>
        </row>
        <row r="126">
          <cell r="A126" t="str">
            <v>Climping  3M</v>
          </cell>
          <cell r="B126" t="str">
            <v>Pedo</v>
          </cell>
          <cell r="C126">
            <v>3400</v>
          </cell>
        </row>
        <row r="127">
          <cell r="A127" t="str">
            <v xml:space="preserve">Contouring  3M </v>
          </cell>
          <cell r="B127" t="str">
            <v>Pedo</v>
          </cell>
          <cell r="C127">
            <v>3400</v>
          </cell>
        </row>
        <row r="128">
          <cell r="A128" t="str">
            <v>Crown Scissor  HU-Fridy ( SSC)</v>
          </cell>
          <cell r="B128" t="str">
            <v>Pedo</v>
          </cell>
          <cell r="C128">
            <v>3400</v>
          </cell>
        </row>
        <row r="129">
          <cell r="A129" t="str">
            <v>Crown Scissor  Japan ( SSC)</v>
          </cell>
          <cell r="B129" t="str">
            <v>Pedo</v>
          </cell>
          <cell r="C129">
            <v>1600</v>
          </cell>
        </row>
        <row r="130">
          <cell r="A130" t="str">
            <v>Crown Seater Unitex 3M</v>
          </cell>
          <cell r="B130" t="str">
            <v>Pedo</v>
          </cell>
          <cell r="C130">
            <v>1500</v>
          </cell>
        </row>
        <row r="131">
          <cell r="A131" t="str">
            <v xml:space="preserve">Fluoride Tray </v>
          </cell>
          <cell r="B131" t="str">
            <v>Pedo</v>
          </cell>
          <cell r="C131">
            <v>33.33</v>
          </cell>
        </row>
        <row r="132">
          <cell r="A132" t="str">
            <v>How  Plier Small Task</v>
          </cell>
          <cell r="B132" t="str">
            <v>Pedo</v>
          </cell>
          <cell r="C132">
            <v>2160</v>
          </cell>
        </row>
        <row r="133">
          <cell r="A133" t="str">
            <v>Mouth Refractor</v>
          </cell>
          <cell r="B133" t="str">
            <v>Pedo</v>
          </cell>
          <cell r="C133">
            <v>1400</v>
          </cell>
        </row>
        <row r="134">
          <cell r="A134" t="str">
            <v>SSC Scissors Small # S-611</v>
          </cell>
          <cell r="B134" t="str">
            <v>Pedo</v>
          </cell>
          <cell r="C134">
            <v>1600</v>
          </cell>
        </row>
        <row r="135">
          <cell r="A135" t="str">
            <v>Tip A (Minipiezon)</v>
          </cell>
          <cell r="B135" t="str">
            <v>Perio</v>
          </cell>
        </row>
        <row r="136">
          <cell r="A136" t="str">
            <v>Curette  DELTA</v>
          </cell>
          <cell r="B136" t="str">
            <v>Perio</v>
          </cell>
          <cell r="C136">
            <v>250</v>
          </cell>
        </row>
        <row r="137">
          <cell r="A137" t="str">
            <v>Curette  Delta</v>
          </cell>
          <cell r="B137" t="str">
            <v>Perio</v>
          </cell>
          <cell r="C137">
            <v>250</v>
          </cell>
        </row>
        <row r="138">
          <cell r="A138" t="str">
            <v>Sickel   Thomson</v>
          </cell>
          <cell r="B138" t="str">
            <v>Perio</v>
          </cell>
          <cell r="C138">
            <v>350</v>
          </cell>
        </row>
        <row r="139">
          <cell r="A139" t="str">
            <v xml:space="preserve">Implant care -4  HDL </v>
          </cell>
          <cell r="B139" t="str">
            <v>Perio</v>
          </cell>
          <cell r="C139">
            <v>385</v>
          </cell>
        </row>
        <row r="140">
          <cell r="A140" t="str">
            <v>Curette  HARTZELL</v>
          </cell>
          <cell r="B140" t="str">
            <v>Perio</v>
          </cell>
          <cell r="C140">
            <v>450</v>
          </cell>
        </row>
        <row r="141">
          <cell r="A141" t="str">
            <v>Curette  Hu-</v>
          </cell>
          <cell r="B141" t="str">
            <v>Perio</v>
          </cell>
          <cell r="C141">
            <v>478.33</v>
          </cell>
        </row>
        <row r="142">
          <cell r="A142" t="str">
            <v>Curette  Hu-</v>
          </cell>
          <cell r="B142" t="str">
            <v>Perio</v>
          </cell>
          <cell r="C142">
            <v>478.33</v>
          </cell>
        </row>
        <row r="143">
          <cell r="A143" t="str">
            <v>Sickel   Hu-</v>
          </cell>
          <cell r="B143" t="str">
            <v>Perio</v>
          </cell>
          <cell r="C143">
            <v>478.33</v>
          </cell>
        </row>
        <row r="144">
          <cell r="A144" t="str">
            <v>Perio Probe pc pun  no15 Hu-</v>
          </cell>
          <cell r="B144" t="str">
            <v>Perio</v>
          </cell>
          <cell r="C144">
            <v>478.33</v>
          </cell>
        </row>
        <row r="145">
          <cell r="A145" t="str">
            <v>Sickel  Hu-</v>
          </cell>
          <cell r="B145" t="str">
            <v>Perio</v>
          </cell>
          <cell r="C145">
            <v>545</v>
          </cell>
        </row>
        <row r="146">
          <cell r="A146" t="str">
            <v>Perio Probe pc pun  no15  Hu-</v>
          </cell>
          <cell r="B146" t="str">
            <v>Perio</v>
          </cell>
          <cell r="C146">
            <v>560</v>
          </cell>
        </row>
        <row r="147">
          <cell r="A147" t="str">
            <v>Perio Probe  xp 23/12  Hu-</v>
          </cell>
          <cell r="B147" t="str">
            <v>Perio</v>
          </cell>
          <cell r="C147">
            <v>560</v>
          </cell>
        </row>
        <row r="148">
          <cell r="A148" t="str">
            <v>Explorer EXD11/12 Hu-</v>
          </cell>
          <cell r="B148" t="str">
            <v>Perio</v>
          </cell>
          <cell r="C148">
            <v>580</v>
          </cell>
        </row>
        <row r="149">
          <cell r="A149" t="str">
            <v>SCNEVI  Hu-</v>
          </cell>
          <cell r="B149" t="str">
            <v>Perio</v>
          </cell>
          <cell r="C149">
            <v>600</v>
          </cell>
        </row>
        <row r="150">
          <cell r="A150" t="str">
            <v xml:space="preserve">Curette   American </v>
          </cell>
          <cell r="B150" t="str">
            <v>Perio</v>
          </cell>
          <cell r="C150">
            <v>650</v>
          </cell>
        </row>
        <row r="151">
          <cell r="A151" t="str">
            <v>Sickel   Hu-</v>
          </cell>
          <cell r="B151" t="str">
            <v>Perio</v>
          </cell>
          <cell r="C151">
            <v>650</v>
          </cell>
        </row>
        <row r="152">
          <cell r="A152" t="str">
            <v>SYG 7/8 Younger Good</v>
          </cell>
          <cell r="B152" t="str">
            <v>Perio</v>
          </cell>
          <cell r="C152">
            <v>780</v>
          </cell>
        </row>
        <row r="153">
          <cell r="A153" t="str">
            <v>Curette  Hu-</v>
          </cell>
          <cell r="B153" t="str">
            <v>Perio</v>
          </cell>
          <cell r="C153">
            <v>780</v>
          </cell>
        </row>
        <row r="154">
          <cell r="A154" t="str">
            <v>Curette  Hu-</v>
          </cell>
          <cell r="B154" t="str">
            <v>Perio</v>
          </cell>
          <cell r="C154">
            <v>780</v>
          </cell>
        </row>
        <row r="155">
          <cell r="A155" t="str">
            <v>หินลับ Akansas Stone</v>
          </cell>
          <cell r="B155" t="str">
            <v>Perio</v>
          </cell>
          <cell r="C155">
            <v>925</v>
          </cell>
        </row>
        <row r="156">
          <cell r="A156" t="str">
            <v>Perio  File 10/11 Orband   Hu-</v>
          </cell>
          <cell r="B156" t="str">
            <v>Perio</v>
          </cell>
          <cell r="C156">
            <v>1200</v>
          </cell>
        </row>
        <row r="157">
          <cell r="A157" t="str">
            <v>C- Solt 3/4 Chisel Martin</v>
          </cell>
          <cell r="B157" t="str">
            <v>Perio</v>
          </cell>
          <cell r="C157">
            <v>1255</v>
          </cell>
        </row>
        <row r="158">
          <cell r="A158" t="str">
            <v>KKN 10/11 Knife Kirkland</v>
          </cell>
          <cell r="B158" t="str">
            <v>Perio</v>
          </cell>
          <cell r="C158">
            <v>1340</v>
          </cell>
        </row>
        <row r="159">
          <cell r="A159" t="str">
            <v xml:space="preserve">FS3/4  Sugarman </v>
          </cell>
          <cell r="B159" t="str">
            <v>Perio</v>
          </cell>
          <cell r="C159">
            <v>1400</v>
          </cell>
        </row>
        <row r="160">
          <cell r="A160" t="str">
            <v>Implant care kit</v>
          </cell>
          <cell r="B160" t="str">
            <v>Perio</v>
          </cell>
          <cell r="C160">
            <v>1955</v>
          </cell>
        </row>
        <row r="161">
          <cell r="A161" t="str">
            <v>La Grange  Scissor  Hu-</v>
          </cell>
          <cell r="B161" t="str">
            <v>Perio</v>
          </cell>
          <cell r="C161">
            <v>4100</v>
          </cell>
        </row>
        <row r="162">
          <cell r="A162" t="str">
            <v>ทดสอบ</v>
          </cell>
          <cell r="B162" t="str">
            <v>Perio</v>
          </cell>
        </row>
        <row r="163">
          <cell r="A163" t="str">
            <v>Articulator  Paper  Forcep</v>
          </cell>
          <cell r="B163" t="str">
            <v>Prosth</v>
          </cell>
          <cell r="C163">
            <v>180</v>
          </cell>
        </row>
        <row r="164">
          <cell r="A164" t="str">
            <v>Bridge Remover Drive in</v>
          </cell>
          <cell r="B164" t="str">
            <v>Prosth</v>
          </cell>
          <cell r="C164">
            <v>1200</v>
          </cell>
        </row>
        <row r="165">
          <cell r="A165" t="str">
            <v>Bridge Remover JMCT</v>
          </cell>
          <cell r="B165" t="str">
            <v>Prosth</v>
          </cell>
          <cell r="C165">
            <v>1776.5</v>
          </cell>
        </row>
        <row r="166">
          <cell r="A166" t="str">
            <v>Crown  Gauge</v>
          </cell>
          <cell r="B166" t="str">
            <v>Prosth</v>
          </cell>
          <cell r="C166">
            <v>400</v>
          </cell>
        </row>
        <row r="167">
          <cell r="A167" t="str">
            <v>Crown Master  Forcep</v>
          </cell>
          <cell r="B167" t="str">
            <v>Prosth</v>
          </cell>
          <cell r="C167">
            <v>850</v>
          </cell>
        </row>
        <row r="168">
          <cell r="A168" t="str">
            <v>Explorer EXD - 3 CH   HU-</v>
          </cell>
          <cell r="B168" t="str">
            <v>Prosth</v>
          </cell>
          <cell r="C168">
            <v>580</v>
          </cell>
        </row>
        <row r="169">
          <cell r="A169" t="str">
            <v>Fork  Plate</v>
          </cell>
          <cell r="B169" t="str">
            <v>Prosth</v>
          </cell>
          <cell r="C169">
            <v>100</v>
          </cell>
        </row>
        <row r="170">
          <cell r="A170" t="str">
            <v xml:space="preserve">Partial Tray  SUNS </v>
          </cell>
          <cell r="B170" t="str">
            <v>Prosth</v>
          </cell>
          <cell r="C170">
            <v>225</v>
          </cell>
        </row>
        <row r="171">
          <cell r="A171" t="str">
            <v>partial tray  ซี่เดียว / หมุนได้ PS</v>
          </cell>
          <cell r="B171" t="str">
            <v>Prosth</v>
          </cell>
          <cell r="C171">
            <v>100</v>
          </cell>
        </row>
        <row r="172">
          <cell r="A172" t="str">
            <v xml:space="preserve">Partial Tray Cromatic  </v>
          </cell>
          <cell r="B172" t="str">
            <v>Prosth</v>
          </cell>
          <cell r="C172">
            <v>200</v>
          </cell>
        </row>
        <row r="173">
          <cell r="A173" t="str">
            <v>Perforated  PS S/M/L</v>
          </cell>
          <cell r="B173" t="str">
            <v>Prosth</v>
          </cell>
          <cell r="C173">
            <v>150</v>
          </cell>
        </row>
        <row r="174">
          <cell r="A174" t="str">
            <v xml:space="preserve">perforated  tray half  </v>
          </cell>
          <cell r="B174" t="str">
            <v>Prosth</v>
          </cell>
          <cell r="C174">
            <v>400</v>
          </cell>
        </row>
        <row r="175">
          <cell r="A175" t="str">
            <v>Perforated Reliance (มีรูเต็มปาก)</v>
          </cell>
          <cell r="B175" t="str">
            <v>Prosth</v>
          </cell>
          <cell r="C175">
            <v>200</v>
          </cell>
        </row>
        <row r="176">
          <cell r="A176" t="str">
            <v>Perforated Towne (มีรูเต็มปาก)</v>
          </cell>
          <cell r="B176" t="str">
            <v>Prosth</v>
          </cell>
          <cell r="C176">
            <v>250</v>
          </cell>
        </row>
        <row r="177">
          <cell r="A177" t="str">
            <v>Plaster  Bowl  ม่วง/เหลือง</v>
          </cell>
          <cell r="B177" t="str">
            <v>Prosth</v>
          </cell>
          <cell r="C177">
            <v>95</v>
          </cell>
        </row>
        <row r="178">
          <cell r="A178" t="str">
            <v>Plaster  Bowl เล็ก</v>
          </cell>
          <cell r="B178" t="str">
            <v>Prosth</v>
          </cell>
          <cell r="C178">
            <v>100</v>
          </cell>
        </row>
        <row r="179">
          <cell r="A179" t="str">
            <v>Plaster  Bowl สีฟ้า ใหญ่/เล็ก</v>
          </cell>
          <cell r="B179" t="str">
            <v>Prosth</v>
          </cell>
          <cell r="C179">
            <v>120</v>
          </cell>
        </row>
        <row r="180">
          <cell r="A180" t="str">
            <v>Plaster  Spatula</v>
          </cell>
          <cell r="B180" t="str">
            <v>Prosth</v>
          </cell>
          <cell r="C180">
            <v>90</v>
          </cell>
        </row>
        <row r="181">
          <cell r="A181" t="str">
            <v xml:space="preserve">Plaster knife  </v>
          </cell>
          <cell r="B181" t="str">
            <v>Prosth</v>
          </cell>
          <cell r="C181">
            <v>90</v>
          </cell>
        </row>
        <row r="182">
          <cell r="A182" t="str">
            <v>Rim Lock Tray PS</v>
          </cell>
          <cell r="B182" t="str">
            <v>Prosth</v>
          </cell>
          <cell r="C182">
            <v>150</v>
          </cell>
        </row>
        <row r="183">
          <cell r="A183" t="str">
            <v>Roach Carver</v>
          </cell>
          <cell r="B183" t="str">
            <v>Prosth</v>
          </cell>
          <cell r="C183">
            <v>90</v>
          </cell>
        </row>
        <row r="184">
          <cell r="A184" t="str">
            <v xml:space="preserve">Spatula  No.  7 HU </v>
          </cell>
          <cell r="B184" t="str">
            <v>Prosth</v>
          </cell>
          <cell r="C184">
            <v>650</v>
          </cell>
        </row>
        <row r="185">
          <cell r="A185" t="str">
            <v>Spatula  No.  7 PS</v>
          </cell>
          <cell r="B185" t="str">
            <v>Prosth</v>
          </cell>
          <cell r="C185">
            <v>90</v>
          </cell>
        </row>
        <row r="186">
          <cell r="A186" t="str">
            <v xml:space="preserve">Wax  Knife  </v>
          </cell>
          <cell r="B186" t="str">
            <v>Prosth</v>
          </cell>
          <cell r="C186">
            <v>90</v>
          </cell>
        </row>
        <row r="187">
          <cell r="A187" t="str">
            <v>คีมตัดปูน</v>
          </cell>
          <cell r="B187" t="str">
            <v>Prosth</v>
          </cell>
          <cell r="C187">
            <v>450</v>
          </cell>
        </row>
        <row r="188">
          <cell r="A188" t="str">
            <v>ทดสอบ</v>
          </cell>
          <cell r="B188" t="str">
            <v>Prosth</v>
          </cell>
        </row>
        <row r="189">
          <cell r="A189" t="str">
            <v>Cotton Plier</v>
          </cell>
          <cell r="B189" t="str">
            <v>Supply</v>
          </cell>
          <cell r="C189">
            <v>80</v>
          </cell>
        </row>
        <row r="190">
          <cell r="A190" t="str">
            <v>Cotton Plier Hartzell</v>
          </cell>
          <cell r="B190" t="str">
            <v>Supply</v>
          </cell>
          <cell r="C190">
            <v>400</v>
          </cell>
        </row>
        <row r="191">
          <cell r="A191" t="str">
            <v xml:space="preserve">Dappendish </v>
          </cell>
          <cell r="B191" t="str">
            <v>Supply</v>
          </cell>
          <cell r="C191">
            <v>45</v>
          </cell>
        </row>
        <row r="192">
          <cell r="A192" t="str">
            <v>Explorer  NO. 54  ASH</v>
          </cell>
          <cell r="B192" t="str">
            <v>Supply</v>
          </cell>
          <cell r="C192">
            <v>300</v>
          </cell>
        </row>
        <row r="193">
          <cell r="A193" t="str">
            <v>Explorer A-Dent</v>
          </cell>
          <cell r="B193" t="str">
            <v>Supply</v>
          </cell>
          <cell r="C193">
            <v>100</v>
          </cell>
          <cell r="F193">
            <v>1</v>
          </cell>
        </row>
        <row r="194">
          <cell r="A194" t="str">
            <v>Explorer Hu-fridy</v>
          </cell>
          <cell r="B194" t="str">
            <v>Supply</v>
          </cell>
          <cell r="C194">
            <v>550</v>
          </cell>
        </row>
        <row r="195">
          <cell r="A195" t="str">
            <v>Film Hanger   แถว</v>
          </cell>
          <cell r="B195" t="str">
            <v>Supply</v>
          </cell>
          <cell r="C195">
            <v>490</v>
          </cell>
        </row>
        <row r="196">
          <cell r="A196" t="str">
            <v>Film Hanger   แถว</v>
          </cell>
          <cell r="B196" t="str">
            <v>Supply</v>
          </cell>
          <cell r="C196">
            <v>280</v>
          </cell>
        </row>
        <row r="197">
          <cell r="A197" t="str">
            <v>Film Hanger  เดี่ยว</v>
          </cell>
          <cell r="B197" t="str">
            <v>Supply</v>
          </cell>
          <cell r="C197">
            <v>100</v>
          </cell>
        </row>
        <row r="198">
          <cell r="A198" t="str">
            <v>Mouth Mirror Handle</v>
          </cell>
          <cell r="B198" t="str">
            <v>Supply</v>
          </cell>
          <cell r="C198">
            <v>90</v>
          </cell>
        </row>
        <row r="199">
          <cell r="A199" t="str">
            <v>Snap - A - Ray</v>
          </cell>
          <cell r="B199" t="str">
            <v>Supply</v>
          </cell>
          <cell r="C199">
            <v>490</v>
          </cell>
        </row>
        <row r="200">
          <cell r="A200" t="str">
            <v>Snap - A - Ray  Bite-Wing Pro</v>
          </cell>
          <cell r="B200" t="str">
            <v>Supply</v>
          </cell>
          <cell r="C200">
            <v>50</v>
          </cell>
        </row>
        <row r="201">
          <cell r="A201" t="str">
            <v>Tray 6"X8"</v>
          </cell>
          <cell r="B201" t="str">
            <v>Supply</v>
          </cell>
          <cell r="C201">
            <v>80</v>
          </cell>
        </row>
        <row r="202">
          <cell r="A202" t="str">
            <v>Tripple Syringe เก่า</v>
          </cell>
          <cell r="B202" t="str">
            <v>Supply</v>
          </cell>
          <cell r="C202">
            <v>300</v>
          </cell>
        </row>
        <row r="203">
          <cell r="A203" t="str">
            <v>Tripple Syringe ใหม่</v>
          </cell>
          <cell r="B203" t="str">
            <v>Supply</v>
          </cell>
          <cell r="C203">
            <v>150</v>
          </cell>
        </row>
        <row r="204">
          <cell r="A204" t="str">
            <v>กระบอกตวง  50  ml</v>
          </cell>
          <cell r="B204" t="str">
            <v>Supply</v>
          </cell>
          <cell r="C204">
            <v>120</v>
          </cell>
        </row>
        <row r="205">
          <cell r="A205" t="str">
            <v>แก้วน้ำ  7  oz</v>
          </cell>
          <cell r="B205" t="str">
            <v>Supply</v>
          </cell>
          <cell r="C205">
            <v>45</v>
          </cell>
        </row>
        <row r="206">
          <cell r="A206" t="str">
            <v>ขวดยา</v>
          </cell>
          <cell r="B206" t="str">
            <v>Supply</v>
          </cell>
          <cell r="C206">
            <v>85</v>
          </cell>
        </row>
        <row r="207">
          <cell r="A207" t="str">
            <v xml:space="preserve">จาน Stainless </v>
          </cell>
          <cell r="B207" t="str">
            <v>Supply</v>
          </cell>
          <cell r="C207">
            <v>12.75</v>
          </cell>
        </row>
        <row r="208">
          <cell r="A208" t="str">
            <v>ถ้วย Stainless  เล็กถ้วย</v>
          </cell>
          <cell r="B208" t="str">
            <v>Supply</v>
          </cell>
          <cell r="C208">
            <v>45</v>
          </cell>
        </row>
        <row r="209">
          <cell r="A209" t="str">
            <v>ถ้วย Stainless  เล็กทรงกระบอก</v>
          </cell>
          <cell r="B209" t="str">
            <v>Supply</v>
          </cell>
          <cell r="C209">
            <v>45</v>
          </cell>
        </row>
        <row r="210">
          <cell r="A210" t="str">
            <v>ทดสอบ</v>
          </cell>
          <cell r="B210" t="str">
            <v>Supply</v>
          </cell>
        </row>
        <row r="211">
          <cell r="A211" t="str">
            <v>Angle  Elevator  190-191  Hu</v>
          </cell>
          <cell r="B211" t="str">
            <v>ศัลย์</v>
          </cell>
          <cell r="C211">
            <v>1593</v>
          </cell>
        </row>
        <row r="212">
          <cell r="A212" t="str">
            <v>Angle  Elevator  PS</v>
          </cell>
          <cell r="B212" t="str">
            <v>ศัลย์</v>
          </cell>
          <cell r="C212">
            <v>360</v>
          </cell>
        </row>
        <row r="213">
          <cell r="A213" t="str">
            <v>Angle  Elevator Hu-</v>
          </cell>
          <cell r="B213" t="str">
            <v>ศัลย์</v>
          </cell>
          <cell r="C213">
            <v>700</v>
          </cell>
        </row>
        <row r="214">
          <cell r="A214" t="str">
            <v>Angle Root  Tips Rodent</v>
          </cell>
          <cell r="B214" t="str">
            <v>ศัลย์</v>
          </cell>
          <cell r="C214">
            <v>2000</v>
          </cell>
        </row>
        <row r="215">
          <cell r="A215" t="str">
            <v>Angle Root Tips PS</v>
          </cell>
          <cell r="B215" t="str">
            <v>ศัลย์</v>
          </cell>
          <cell r="C215">
            <v>900</v>
          </cell>
        </row>
        <row r="216">
          <cell r="A216" t="str">
            <v>Artery  Forcep  Martin</v>
          </cell>
          <cell r="B216" t="str">
            <v>ศัลย์</v>
          </cell>
          <cell r="C216">
            <v>1000</v>
          </cell>
        </row>
        <row r="217">
          <cell r="A217" t="str">
            <v>Artery  Forcep  ps</v>
          </cell>
          <cell r="B217" t="str">
            <v>ศัลย์</v>
          </cell>
          <cell r="C217">
            <v>150</v>
          </cell>
        </row>
        <row r="218">
          <cell r="A218" t="str">
            <v xml:space="preserve">Artery  Forcep Miller  </v>
          </cell>
          <cell r="B218" t="str">
            <v>ศัลย์</v>
          </cell>
          <cell r="C218">
            <v>500</v>
          </cell>
        </row>
        <row r="219">
          <cell r="A219" t="str">
            <v>Artery Forcep เพชร</v>
          </cell>
          <cell r="B219" t="str">
            <v>ศัลย์</v>
          </cell>
          <cell r="C219">
            <v>180</v>
          </cell>
        </row>
        <row r="220">
          <cell r="A220" t="str">
            <v>Blade  Holder  PS</v>
          </cell>
          <cell r="B220" t="str">
            <v>ศัลย์</v>
          </cell>
          <cell r="C220">
            <v>140</v>
          </cell>
        </row>
        <row r="221">
          <cell r="A221" t="str">
            <v>Bone  File  German</v>
          </cell>
          <cell r="B221" t="str">
            <v>ศัลย์</v>
          </cell>
          <cell r="C221">
            <v>500</v>
          </cell>
        </row>
        <row r="222">
          <cell r="A222" t="str">
            <v xml:space="preserve">Bone  File  Martin </v>
          </cell>
          <cell r="B222" t="str">
            <v>ศัลย์</v>
          </cell>
          <cell r="C222">
            <v>800</v>
          </cell>
        </row>
        <row r="223">
          <cell r="A223" t="str">
            <v xml:space="preserve">Byonet </v>
          </cell>
          <cell r="B223" t="str">
            <v>ศัลย์</v>
          </cell>
          <cell r="C223">
            <v>500</v>
          </cell>
        </row>
        <row r="224">
          <cell r="A224" t="str">
            <v>Flap  Retractor  23  PS</v>
          </cell>
          <cell r="B224" t="str">
            <v>ศัลย์</v>
          </cell>
          <cell r="C224">
            <v>300</v>
          </cell>
        </row>
        <row r="225">
          <cell r="A225" t="str">
            <v>Flap  Retractor  23 Roldent</v>
          </cell>
          <cell r="B225" t="str">
            <v>ศัลย์</v>
          </cell>
          <cell r="C225">
            <v>800</v>
          </cell>
        </row>
        <row r="226">
          <cell r="A226" t="str">
            <v>Needle Holder  German</v>
          </cell>
          <cell r="B226" t="str">
            <v>ศัลย์</v>
          </cell>
          <cell r="C226">
            <v>220</v>
          </cell>
        </row>
        <row r="227">
          <cell r="A227" t="str">
            <v>Needle Holder  PS</v>
          </cell>
          <cell r="B227" t="str">
            <v>ศัลย์</v>
          </cell>
          <cell r="C227">
            <v>250</v>
          </cell>
        </row>
        <row r="228">
          <cell r="A228" t="str">
            <v xml:space="preserve">Needle Holder  Roldent </v>
          </cell>
          <cell r="B228" t="str">
            <v>ศัลย์</v>
          </cell>
          <cell r="C228">
            <v>1000</v>
          </cell>
        </row>
        <row r="229">
          <cell r="A229" t="str">
            <v>Needle Holder Hu-</v>
          </cell>
          <cell r="B229" t="str">
            <v>ศัลย์</v>
          </cell>
          <cell r="C229">
            <v>3000</v>
          </cell>
        </row>
        <row r="230">
          <cell r="A230" t="str">
            <v>Needle Holder Martin</v>
          </cell>
          <cell r="B230" t="str">
            <v>ศัลย์</v>
          </cell>
          <cell r="C230">
            <v>2000</v>
          </cell>
        </row>
        <row r="231">
          <cell r="A231" t="str">
            <v>Periosteal  Elevator P9 Hu-</v>
          </cell>
          <cell r="B231" t="str">
            <v>ศัลย์</v>
          </cell>
          <cell r="C231">
            <v>840</v>
          </cell>
        </row>
        <row r="232">
          <cell r="A232" t="str">
            <v>Periosteal  Elevator PS</v>
          </cell>
          <cell r="B232" t="str">
            <v>ศัลย์</v>
          </cell>
          <cell r="C232">
            <v>300</v>
          </cell>
        </row>
        <row r="233">
          <cell r="A233" t="str">
            <v>Ronguer  Forcep Martin</v>
          </cell>
          <cell r="B233" t="str">
            <v>ศัลย์</v>
          </cell>
          <cell r="C233">
            <v>2000</v>
          </cell>
        </row>
        <row r="234">
          <cell r="A234" t="str">
            <v>Straight  Elevator  no 1-2  Hu</v>
          </cell>
          <cell r="B234" t="str">
            <v>ศัลย์</v>
          </cell>
          <cell r="C234">
            <v>1200</v>
          </cell>
        </row>
        <row r="235">
          <cell r="A235" t="str">
            <v>Straight  Elevator  ps</v>
          </cell>
          <cell r="B235" t="str">
            <v>ศัลย์</v>
          </cell>
          <cell r="C235">
            <v>350</v>
          </cell>
        </row>
        <row r="236">
          <cell r="A236" t="str">
            <v>Straight  Elevator 836/1 ตุ๊กตา</v>
          </cell>
          <cell r="B236" t="str">
            <v>ศัลย์</v>
          </cell>
          <cell r="C236">
            <v>500</v>
          </cell>
        </row>
        <row r="237">
          <cell r="A237" t="str">
            <v>Straight  Elevator 836/2 เด็ก</v>
          </cell>
          <cell r="B237" t="str">
            <v>ศัลย์</v>
          </cell>
          <cell r="C237">
            <v>500</v>
          </cell>
        </row>
        <row r="238">
          <cell r="A238" t="str">
            <v>Straight  Elevator Martin</v>
          </cell>
          <cell r="B238" t="str">
            <v>ศัลย์</v>
          </cell>
          <cell r="C238">
            <v>1400</v>
          </cell>
        </row>
        <row r="239">
          <cell r="A239" t="str">
            <v xml:space="preserve">Straight  Elevator no 1-2 Martin </v>
          </cell>
          <cell r="B239" t="str">
            <v>ศัลย์</v>
          </cell>
          <cell r="C239">
            <v>1200</v>
          </cell>
        </row>
        <row r="240">
          <cell r="A240" t="str">
            <v>Straight Root Tip Pick  PS</v>
          </cell>
          <cell r="B240" t="str">
            <v>ศัลย์</v>
          </cell>
          <cell r="C240">
            <v>360</v>
          </cell>
        </row>
        <row r="241">
          <cell r="A241" t="str">
            <v>Surgical Bone Curette PS</v>
          </cell>
          <cell r="B241" t="str">
            <v>ศัลย์</v>
          </cell>
          <cell r="C241">
            <v>150</v>
          </cell>
        </row>
        <row r="242">
          <cell r="A242" t="str">
            <v>Tissue  Forcep Hu-</v>
          </cell>
          <cell r="B242" t="str">
            <v>ศัลย์</v>
          </cell>
          <cell r="C242">
            <v>1745</v>
          </cell>
        </row>
        <row r="243">
          <cell r="A243" t="str">
            <v>กรรไกร  China</v>
          </cell>
          <cell r="B243" t="str">
            <v>ศัลย์</v>
          </cell>
        </row>
        <row r="244">
          <cell r="A244" t="str">
            <v>กรรไกร  Karmier</v>
          </cell>
          <cell r="B244" t="str">
            <v>ศัลย์</v>
          </cell>
        </row>
        <row r="245">
          <cell r="A245" t="str">
            <v>กรรไกร  Kohler</v>
          </cell>
          <cell r="B245" t="str">
            <v>ศัลย์</v>
          </cell>
        </row>
        <row r="246">
          <cell r="A246" t="str">
            <v>กรรไกร  Lalbincer</v>
          </cell>
          <cell r="B246" t="str">
            <v>ศัลย์</v>
          </cell>
        </row>
        <row r="247">
          <cell r="A247" t="str">
            <v>กรรไกร  ZRB-German</v>
          </cell>
          <cell r="B247" t="str">
            <v>ศัลย์</v>
          </cell>
        </row>
        <row r="248">
          <cell r="A248" t="str">
            <v>กรรไกร  สำเพ็ง</v>
          </cell>
          <cell r="B248" t="str">
            <v>ศัลย์</v>
          </cell>
        </row>
        <row r="249">
          <cell r="A249" t="str">
            <v xml:space="preserve">กรรไกรตัดไหม  Martin </v>
          </cell>
          <cell r="B249" t="str">
            <v>ศัลย์</v>
          </cell>
          <cell r="C249">
            <v>700</v>
          </cell>
        </row>
        <row r="250">
          <cell r="A250" t="str">
            <v xml:space="preserve">กรรไกรตัดไหม  Muller   </v>
          </cell>
          <cell r="B250" t="str">
            <v>ศัลย์</v>
          </cell>
          <cell r="C250">
            <v>767.12</v>
          </cell>
        </row>
        <row r="251">
          <cell r="A251" t="str">
            <v>กรรไกรตัดไหม  PS</v>
          </cell>
          <cell r="B251" t="str">
            <v>ศัลย์</v>
          </cell>
          <cell r="C251">
            <v>170</v>
          </cell>
        </row>
        <row r="252">
          <cell r="A252" t="str">
            <v xml:space="preserve">กรรไกรตัดไหม Krauss </v>
          </cell>
          <cell r="B252" t="str">
            <v>ศัลย์</v>
          </cell>
          <cell r="C252">
            <v>125</v>
          </cell>
        </row>
        <row r="253">
          <cell r="A253" t="str">
            <v xml:space="preserve">กรรไกรตัดไหม เพชร </v>
          </cell>
          <cell r="B253" t="str">
            <v>ศัลย์</v>
          </cell>
          <cell r="C253">
            <v>90</v>
          </cell>
        </row>
        <row r="254">
          <cell r="A254" t="str">
            <v>ค้อน  ตุ๊กตา</v>
          </cell>
          <cell r="B254" t="str">
            <v>ศัลย์</v>
          </cell>
          <cell r="C254">
            <v>1000</v>
          </cell>
        </row>
        <row r="255">
          <cell r="A255" t="str">
            <v>ค้อน+สิ่ว</v>
          </cell>
          <cell r="B255" t="str">
            <v>ศัลย์</v>
          </cell>
          <cell r="C255">
            <v>2000</v>
          </cell>
        </row>
        <row r="256">
          <cell r="A256" t="str">
            <v>ทดสอบ</v>
          </cell>
          <cell r="B256" t="str">
            <v>ศัลย์</v>
          </cell>
        </row>
        <row r="257">
          <cell r="A257" t="str">
            <v xml:space="preserve">ไม่ Check List </v>
          </cell>
          <cell r="B257" t="str">
            <v xml:space="preserve">อื่น ๆ </v>
          </cell>
          <cell r="C257">
            <v>10</v>
          </cell>
        </row>
        <row r="258">
          <cell r="A258" t="str">
            <v>เตรียมเครื่องมือไม่ครบ</v>
          </cell>
          <cell r="B258" t="str">
            <v xml:space="preserve">อื่น ๆ </v>
          </cell>
          <cell r="C258">
            <v>10</v>
          </cell>
        </row>
        <row r="259">
          <cell r="A259" t="str">
            <v>Film เสีย</v>
          </cell>
          <cell r="B259" t="str">
            <v xml:space="preserve">อื่น ๆ </v>
          </cell>
          <cell r="C259">
            <v>20</v>
          </cell>
        </row>
        <row r="260">
          <cell r="A260" t="str">
            <v>ไม่เช็ดห้อง</v>
          </cell>
          <cell r="B260" t="str">
            <v xml:space="preserve">อื่น ๆ </v>
          </cell>
          <cell r="C260">
            <v>20</v>
          </cell>
        </row>
        <row r="261">
          <cell r="A261" t="str">
            <v>ชุ่ย</v>
          </cell>
          <cell r="B261" t="str">
            <v xml:space="preserve">อื่น ๆ </v>
          </cell>
        </row>
        <row r="262">
          <cell r="A262" t="str">
            <v>ชุ่ย</v>
          </cell>
          <cell r="B262" t="str">
            <v xml:space="preserve">อื่น ๆ </v>
          </cell>
        </row>
        <row r="263">
          <cell r="A263" t="str">
            <v>ชุ่ย</v>
          </cell>
          <cell r="B263" t="str">
            <v xml:space="preserve">อื่น ๆ </v>
          </cell>
        </row>
      </sheetData>
      <sheetData sheetId="3"/>
      <sheetData sheetId="4"/>
      <sheetData sheetId="5"/>
      <sheetData sheetId="6"/>
      <sheetData sheetId="7">
        <row r="8">
          <cell r="L8" t="str">
            <v xml:space="preserve">อื่น ๆ </v>
          </cell>
        </row>
      </sheetData>
      <sheetData sheetId="8"/>
      <sheetData sheetId="9"/>
      <sheetData sheetId="10">
        <row r="10">
          <cell r="L10" t="str">
            <v>Oper</v>
          </cell>
        </row>
      </sheetData>
      <sheetData sheetId="11">
        <row r="8">
          <cell r="L8" t="str">
            <v xml:space="preserve">อื่น ๆ </v>
          </cell>
        </row>
      </sheetData>
      <sheetData sheetId="12">
        <row r="8">
          <cell r="L8" t="str">
            <v>Oper</v>
          </cell>
        </row>
      </sheetData>
      <sheetData sheetId="13">
        <row r="10">
          <cell r="L10" t="str">
            <v>Hand</v>
          </cell>
        </row>
      </sheetData>
      <sheetData sheetId="14"/>
      <sheetData sheetId="15">
        <row r="1">
          <cell r="B1" t="str">
            <v>คุณจันทรา มินชา</v>
          </cell>
        </row>
        <row r="2">
          <cell r="A2" t="str">
            <v>Pt.</v>
          </cell>
          <cell r="B2" t="str">
            <v>วันที่</v>
          </cell>
          <cell r="C2" t="str">
            <v>เวลา</v>
          </cell>
          <cell r="D2" t="str">
            <v>เวลา</v>
          </cell>
          <cell r="E2" t="str">
            <v>สาย</v>
          </cell>
          <cell r="G2" t="str">
            <v>เวลา</v>
          </cell>
          <cell r="H2" t="str">
            <v>เวลา</v>
          </cell>
          <cell r="I2" t="str">
            <v>จำนวน</v>
          </cell>
          <cell r="J2" t="str">
            <v>เวลา</v>
          </cell>
          <cell r="K2" t="str">
            <v>OT</v>
          </cell>
          <cell r="L2" t="str">
            <v>Counter</v>
          </cell>
          <cell r="M2" t="str">
            <v>หมายเหตุ</v>
          </cell>
        </row>
        <row r="3">
          <cell r="B3">
            <v>2011</v>
          </cell>
          <cell r="C3" t="str">
            <v>เข้างาน</v>
          </cell>
          <cell r="D3" t="str">
            <v>เข้าจริง</v>
          </cell>
          <cell r="E3" t="str">
            <v>ช.ม.</v>
          </cell>
          <cell r="F3" t="str">
            <v>นาที</v>
          </cell>
          <cell r="G3" t="str">
            <v>ออกงาน</v>
          </cell>
          <cell r="H3" t="str">
            <v>ออกจริง</v>
          </cell>
          <cell r="I3" t="str">
            <v>วัน</v>
          </cell>
          <cell r="J3" t="str">
            <v>ใบเสร็จ</v>
          </cell>
          <cell r="K3" t="str">
            <v>นาที</v>
          </cell>
        </row>
        <row r="4">
          <cell r="A4" t="str">
            <v>-</v>
          </cell>
          <cell r="C4">
            <v>0.35416666666666669</v>
          </cell>
          <cell r="E4" t="str">
            <v>-</v>
          </cell>
          <cell r="F4" t="str">
            <v>-</v>
          </cell>
          <cell r="G4" t="str">
            <v>18:00</v>
          </cell>
          <cell r="I4" t="str">
            <v>หยุด</v>
          </cell>
          <cell r="K4" t="str">
            <v>-</v>
          </cell>
          <cell r="L4" t="str">
            <v>หยุด</v>
          </cell>
        </row>
        <row r="5">
          <cell r="A5" t="str">
            <v>-</v>
          </cell>
          <cell r="C5">
            <v>0.35416666666666669</v>
          </cell>
          <cell r="E5" t="str">
            <v>-</v>
          </cell>
          <cell r="F5" t="str">
            <v>-</v>
          </cell>
          <cell r="G5" t="str">
            <v>18:00</v>
          </cell>
          <cell r="I5" t="str">
            <v>หยุด</v>
          </cell>
          <cell r="K5" t="str">
            <v>-</v>
          </cell>
          <cell r="L5" t="str">
            <v>หยุด</v>
          </cell>
        </row>
        <row r="6">
          <cell r="A6" t="str">
            <v>-</v>
          </cell>
          <cell r="C6">
            <v>0.35416666666666669</v>
          </cell>
          <cell r="E6" t="str">
            <v>-</v>
          </cell>
          <cell r="F6" t="str">
            <v>-</v>
          </cell>
          <cell r="G6" t="str">
            <v>18:00</v>
          </cell>
          <cell r="I6" t="str">
            <v>หยุด</v>
          </cell>
          <cell r="K6" t="str">
            <v>-</v>
          </cell>
          <cell r="L6" t="str">
            <v>หยุด</v>
          </cell>
        </row>
        <row r="7">
          <cell r="A7" t="str">
            <v>-</v>
          </cell>
          <cell r="C7">
            <v>0.35416666666666669</v>
          </cell>
          <cell r="E7" t="str">
            <v>-</v>
          </cell>
          <cell r="F7" t="str">
            <v>-</v>
          </cell>
          <cell r="G7" t="str">
            <v>18:00</v>
          </cell>
          <cell r="I7" t="str">
            <v>หยุด</v>
          </cell>
          <cell r="K7" t="str">
            <v>-</v>
          </cell>
          <cell r="L7" t="str">
            <v>หยุด</v>
          </cell>
        </row>
        <row r="8">
          <cell r="A8" t="str">
            <v>-</v>
          </cell>
          <cell r="C8">
            <v>0.35416666666666669</v>
          </cell>
          <cell r="E8" t="str">
            <v>-</v>
          </cell>
          <cell r="F8" t="str">
            <v>-</v>
          </cell>
          <cell r="G8" t="str">
            <v>18:00</v>
          </cell>
          <cell r="I8" t="str">
            <v>หยุด</v>
          </cell>
          <cell r="K8" t="str">
            <v>-</v>
          </cell>
          <cell r="L8" t="str">
            <v>หยุด</v>
          </cell>
        </row>
        <row r="9">
          <cell r="A9" t="str">
            <v>-</v>
          </cell>
          <cell r="C9">
            <v>0.35416666666666669</v>
          </cell>
          <cell r="E9" t="str">
            <v>-</v>
          </cell>
          <cell r="F9" t="str">
            <v>-</v>
          </cell>
          <cell r="G9" t="str">
            <v>18:00</v>
          </cell>
          <cell r="I9" t="str">
            <v>หยุด</v>
          </cell>
          <cell r="K9" t="str">
            <v>-</v>
          </cell>
          <cell r="L9" t="str">
            <v>หยุด</v>
          </cell>
        </row>
        <row r="10">
          <cell r="A10" t="str">
            <v>-</v>
          </cell>
          <cell r="C10">
            <v>0.35416666666666669</v>
          </cell>
          <cell r="E10" t="str">
            <v>-</v>
          </cell>
          <cell r="F10" t="str">
            <v>-</v>
          </cell>
          <cell r="G10" t="str">
            <v>18:00</v>
          </cell>
          <cell r="I10" t="str">
            <v>หยุด</v>
          </cell>
          <cell r="K10" t="str">
            <v>-</v>
          </cell>
          <cell r="L10" t="str">
            <v>หยุด</v>
          </cell>
        </row>
        <row r="11">
          <cell r="A11" t="str">
            <v>-</v>
          </cell>
          <cell r="C11">
            <v>0.35416666666666669</v>
          </cell>
          <cell r="E11" t="str">
            <v>-</v>
          </cell>
          <cell r="F11" t="str">
            <v>-</v>
          </cell>
          <cell r="G11" t="str">
            <v>18:00</v>
          </cell>
          <cell r="I11" t="str">
            <v>หยุด</v>
          </cell>
          <cell r="K11" t="str">
            <v>-</v>
          </cell>
          <cell r="L11" t="str">
            <v>หยุด</v>
          </cell>
        </row>
        <row r="12">
          <cell r="A12" t="str">
            <v>-</v>
          </cell>
          <cell r="C12">
            <v>0.35416666666666669</v>
          </cell>
          <cell r="E12" t="str">
            <v>-</v>
          </cell>
          <cell r="F12" t="str">
            <v>-</v>
          </cell>
          <cell r="G12" t="str">
            <v>18:00</v>
          </cell>
          <cell r="I12" t="str">
            <v>หยุด</v>
          </cell>
          <cell r="K12" t="str">
            <v>-</v>
          </cell>
          <cell r="L12" t="str">
            <v>หยุด</v>
          </cell>
        </row>
        <row r="13">
          <cell r="A13" t="str">
            <v>-</v>
          </cell>
          <cell r="C13">
            <v>0.35416666666666669</v>
          </cell>
          <cell r="E13" t="str">
            <v>-</v>
          </cell>
          <cell r="F13" t="str">
            <v>-</v>
          </cell>
          <cell r="G13" t="str">
            <v>18:00</v>
          </cell>
          <cell r="I13" t="str">
            <v>หยุด</v>
          </cell>
          <cell r="K13" t="str">
            <v>-</v>
          </cell>
          <cell r="L13" t="str">
            <v>หยุด</v>
          </cell>
        </row>
        <row r="14">
          <cell r="A14" t="str">
            <v>-</v>
          </cell>
          <cell r="C14">
            <v>0.35416666666666669</v>
          </cell>
          <cell r="E14" t="str">
            <v>-</v>
          </cell>
          <cell r="F14" t="str">
            <v>-</v>
          </cell>
          <cell r="G14" t="str">
            <v>18:00</v>
          </cell>
          <cell r="I14" t="str">
            <v>หยุด</v>
          </cell>
          <cell r="K14" t="str">
            <v>-</v>
          </cell>
          <cell r="L14" t="str">
            <v>หยุด</v>
          </cell>
        </row>
        <row r="15">
          <cell r="A15" t="str">
            <v>-</v>
          </cell>
          <cell r="C15">
            <v>0.35416666666666669</v>
          </cell>
          <cell r="E15" t="str">
            <v>-</v>
          </cell>
          <cell r="F15" t="str">
            <v>-</v>
          </cell>
          <cell r="G15" t="str">
            <v>18:00</v>
          </cell>
          <cell r="I15" t="str">
            <v>หยุด</v>
          </cell>
          <cell r="K15" t="str">
            <v>-</v>
          </cell>
          <cell r="L15" t="str">
            <v>หยุด</v>
          </cell>
        </row>
        <row r="16">
          <cell r="A16" t="str">
            <v>-</v>
          </cell>
          <cell r="C16">
            <v>0.35416666666666669</v>
          </cell>
          <cell r="E16" t="str">
            <v>-</v>
          </cell>
          <cell r="F16" t="str">
            <v>-</v>
          </cell>
          <cell r="G16" t="str">
            <v>18:00</v>
          </cell>
          <cell r="I16" t="str">
            <v>หยุด</v>
          </cell>
          <cell r="K16" t="str">
            <v>-</v>
          </cell>
          <cell r="L16" t="str">
            <v>หยุด</v>
          </cell>
        </row>
        <row r="17">
          <cell r="A17" t="str">
            <v>-</v>
          </cell>
          <cell r="C17">
            <v>0.35416666666666669</v>
          </cell>
          <cell r="E17" t="str">
            <v>-</v>
          </cell>
          <cell r="F17" t="str">
            <v>-</v>
          </cell>
          <cell r="G17" t="str">
            <v>18:00</v>
          </cell>
          <cell r="I17" t="str">
            <v>หยุด</v>
          </cell>
          <cell r="K17" t="str">
            <v>-</v>
          </cell>
          <cell r="L17" t="str">
            <v>หยุด</v>
          </cell>
        </row>
        <row r="18">
          <cell r="A18" t="str">
            <v>-</v>
          </cell>
          <cell r="C18">
            <v>0.35416666666666669</v>
          </cell>
          <cell r="E18" t="str">
            <v>-</v>
          </cell>
          <cell r="F18" t="str">
            <v>-</v>
          </cell>
          <cell r="G18" t="str">
            <v>18:00</v>
          </cell>
          <cell r="I18" t="str">
            <v>หยุด</v>
          </cell>
          <cell r="K18" t="str">
            <v>-</v>
          </cell>
          <cell r="L18" t="str">
            <v>หยุด</v>
          </cell>
        </row>
        <row r="19">
          <cell r="A19" t="str">
            <v>-</v>
          </cell>
          <cell r="C19">
            <v>0.35416666666666669</v>
          </cell>
          <cell r="E19" t="str">
            <v>-</v>
          </cell>
          <cell r="F19" t="str">
            <v>-</v>
          </cell>
          <cell r="G19" t="str">
            <v>18:00</v>
          </cell>
          <cell r="I19" t="str">
            <v>หยุด</v>
          </cell>
          <cell r="K19" t="str">
            <v>-</v>
          </cell>
          <cell r="L19" t="str">
            <v>หยุด</v>
          </cell>
        </row>
        <row r="20">
          <cell r="A20" t="str">
            <v>-</v>
          </cell>
          <cell r="C20">
            <v>0.35416666666666669</v>
          </cell>
          <cell r="E20" t="str">
            <v>-</v>
          </cell>
          <cell r="F20" t="str">
            <v>-</v>
          </cell>
          <cell r="G20" t="str">
            <v>18:00</v>
          </cell>
          <cell r="I20" t="str">
            <v>หยุด</v>
          </cell>
          <cell r="K20" t="str">
            <v>-</v>
          </cell>
          <cell r="L20" t="str">
            <v>หยุด</v>
          </cell>
        </row>
        <row r="21">
          <cell r="A21" t="str">
            <v>-</v>
          </cell>
          <cell r="C21">
            <v>0.35416666666666669</v>
          </cell>
          <cell r="E21" t="str">
            <v>-</v>
          </cell>
          <cell r="F21" t="str">
            <v>-</v>
          </cell>
          <cell r="G21" t="str">
            <v>18:00</v>
          </cell>
          <cell r="I21" t="str">
            <v>หยุด</v>
          </cell>
          <cell r="K21" t="str">
            <v>-</v>
          </cell>
          <cell r="L21" t="str">
            <v>หยุด</v>
          </cell>
        </row>
        <row r="22">
          <cell r="A22" t="str">
            <v>-</v>
          </cell>
          <cell r="C22">
            <v>0.35416666666666669</v>
          </cell>
          <cell r="E22" t="str">
            <v>-</v>
          </cell>
          <cell r="F22" t="str">
            <v>-</v>
          </cell>
          <cell r="G22" t="str">
            <v>18:00</v>
          </cell>
          <cell r="I22" t="str">
            <v>หยุด</v>
          </cell>
          <cell r="K22" t="str">
            <v>-</v>
          </cell>
          <cell r="L22" t="str">
            <v>หยุด</v>
          </cell>
        </row>
        <row r="23">
          <cell r="A23" t="str">
            <v>-</v>
          </cell>
          <cell r="C23">
            <v>0.35416666666666669</v>
          </cell>
          <cell r="E23" t="str">
            <v>-</v>
          </cell>
          <cell r="F23" t="str">
            <v>-</v>
          </cell>
          <cell r="G23" t="str">
            <v>18:00</v>
          </cell>
          <cell r="I23" t="str">
            <v>หยุด</v>
          </cell>
          <cell r="K23" t="str">
            <v>-</v>
          </cell>
          <cell r="L23" t="str">
            <v>หยุด</v>
          </cell>
        </row>
        <row r="24">
          <cell r="A24" t="str">
            <v>-</v>
          </cell>
          <cell r="C24">
            <v>0.35416666666666669</v>
          </cell>
          <cell r="E24" t="str">
            <v>-</v>
          </cell>
          <cell r="F24" t="str">
            <v>-</v>
          </cell>
          <cell r="G24" t="str">
            <v>18:00</v>
          </cell>
          <cell r="I24" t="str">
            <v>หยุด</v>
          </cell>
          <cell r="K24" t="str">
            <v>-</v>
          </cell>
          <cell r="L24" t="str">
            <v>หยุด</v>
          </cell>
        </row>
        <row r="25">
          <cell r="A25" t="str">
            <v>-</v>
          </cell>
          <cell r="C25">
            <v>0.35416666666666669</v>
          </cell>
          <cell r="E25" t="str">
            <v>-</v>
          </cell>
          <cell r="F25" t="str">
            <v>-</v>
          </cell>
          <cell r="G25" t="str">
            <v>18:00</v>
          </cell>
          <cell r="I25" t="str">
            <v>หยุด</v>
          </cell>
          <cell r="K25" t="str">
            <v>-</v>
          </cell>
          <cell r="L25" t="str">
            <v>หยุด</v>
          </cell>
        </row>
        <row r="26">
          <cell r="A26" t="str">
            <v>-</v>
          </cell>
          <cell r="C26">
            <v>0.35416666666666669</v>
          </cell>
          <cell r="E26" t="str">
            <v>-</v>
          </cell>
          <cell r="F26" t="str">
            <v>-</v>
          </cell>
          <cell r="G26" t="str">
            <v>18:00</v>
          </cell>
          <cell r="I26" t="str">
            <v>หยุด</v>
          </cell>
          <cell r="K26" t="str">
            <v>-</v>
          </cell>
          <cell r="L26" t="str">
            <v>หยุด</v>
          </cell>
        </row>
        <row r="27">
          <cell r="A27" t="str">
            <v>-</v>
          </cell>
          <cell r="C27">
            <v>0.35416666666666669</v>
          </cell>
          <cell r="E27" t="str">
            <v>-</v>
          </cell>
          <cell r="F27" t="str">
            <v>-</v>
          </cell>
          <cell r="G27" t="str">
            <v>18:00</v>
          </cell>
          <cell r="I27" t="str">
            <v>หยุด</v>
          </cell>
          <cell r="K27" t="str">
            <v>-</v>
          </cell>
          <cell r="L27" t="str">
            <v>หยุด</v>
          </cell>
        </row>
        <row r="28">
          <cell r="A28" t="str">
            <v>-</v>
          </cell>
          <cell r="C28">
            <v>0.35416666666666669</v>
          </cell>
          <cell r="E28" t="str">
            <v>-</v>
          </cell>
          <cell r="F28" t="str">
            <v>-</v>
          </cell>
          <cell r="G28" t="str">
            <v>18:00</v>
          </cell>
          <cell r="I28" t="str">
            <v>หยุด</v>
          </cell>
          <cell r="K28" t="str">
            <v>-</v>
          </cell>
          <cell r="L28" t="str">
            <v>หยุด</v>
          </cell>
        </row>
        <row r="29">
          <cell r="A29" t="str">
            <v>-</v>
          </cell>
          <cell r="C29">
            <v>0.35416666666666669</v>
          </cell>
          <cell r="E29" t="str">
            <v>-</v>
          </cell>
          <cell r="F29" t="str">
            <v>-</v>
          </cell>
          <cell r="G29" t="str">
            <v>18:00</v>
          </cell>
          <cell r="I29" t="str">
            <v>หยุด</v>
          </cell>
          <cell r="K29" t="str">
            <v>-</v>
          </cell>
          <cell r="L29" t="str">
            <v>หยุด</v>
          </cell>
        </row>
        <row r="30">
          <cell r="A30" t="str">
            <v>-</v>
          </cell>
          <cell r="C30">
            <v>0.35416666666666669</v>
          </cell>
          <cell r="E30" t="str">
            <v>-</v>
          </cell>
          <cell r="F30" t="str">
            <v>-</v>
          </cell>
          <cell r="G30" t="str">
            <v>18:00</v>
          </cell>
          <cell r="I30" t="str">
            <v>หยุด</v>
          </cell>
          <cell r="K30" t="str">
            <v>-</v>
          </cell>
          <cell r="L30" t="str">
            <v>หยุด</v>
          </cell>
        </row>
        <row r="31">
          <cell r="A31" t="str">
            <v>-</v>
          </cell>
          <cell r="C31">
            <v>0.35416666666666669</v>
          </cell>
          <cell r="E31" t="str">
            <v>-</v>
          </cell>
          <cell r="F31" t="str">
            <v>-</v>
          </cell>
          <cell r="G31" t="str">
            <v>18:00</v>
          </cell>
          <cell r="I31" t="str">
            <v>หยุด</v>
          </cell>
          <cell r="K31" t="str">
            <v>-</v>
          </cell>
          <cell r="L31" t="str">
            <v>หยุด</v>
          </cell>
        </row>
        <row r="32">
          <cell r="A32" t="str">
            <v>-</v>
          </cell>
          <cell r="C32">
            <v>0.35416666666666669</v>
          </cell>
          <cell r="E32" t="str">
            <v>-</v>
          </cell>
          <cell r="F32" t="str">
            <v>-</v>
          </cell>
          <cell r="G32" t="str">
            <v>18:00</v>
          </cell>
          <cell r="I32" t="str">
            <v>หยุด</v>
          </cell>
          <cell r="K32" t="str">
            <v>-</v>
          </cell>
          <cell r="L32" t="str">
            <v>หยุด</v>
          </cell>
        </row>
        <row r="33">
          <cell r="A33" t="str">
            <v>-</v>
          </cell>
          <cell r="C33">
            <v>0.35416666666666669</v>
          </cell>
          <cell r="E33" t="str">
            <v>-</v>
          </cell>
          <cell r="F33" t="str">
            <v>-</v>
          </cell>
          <cell r="G33" t="str">
            <v>18:00</v>
          </cell>
          <cell r="I33" t="str">
            <v>หยุด</v>
          </cell>
          <cell r="K33" t="str">
            <v>-</v>
          </cell>
          <cell r="L33" t="str">
            <v>หยุด</v>
          </cell>
        </row>
        <row r="34">
          <cell r="A34" t="str">
            <v>-</v>
          </cell>
          <cell r="C34">
            <v>0.35416666666666669</v>
          </cell>
          <cell r="E34" t="str">
            <v>-</v>
          </cell>
          <cell r="F34" t="str">
            <v>-</v>
          </cell>
          <cell r="G34" t="str">
            <v>18:00</v>
          </cell>
          <cell r="I34" t="str">
            <v>หยุด</v>
          </cell>
          <cell r="K34" t="str">
            <v>-</v>
          </cell>
          <cell r="L34" t="str">
            <v>หยุด</v>
          </cell>
        </row>
        <row r="35">
          <cell r="B35">
            <v>0</v>
          </cell>
          <cell r="D35">
            <v>0</v>
          </cell>
          <cell r="E35">
            <v>0</v>
          </cell>
          <cell r="F35">
            <v>0</v>
          </cell>
          <cell r="I35">
            <v>0</v>
          </cell>
          <cell r="K35">
            <v>0</v>
          </cell>
          <cell r="L35">
            <v>0</v>
          </cell>
        </row>
      </sheetData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อรพิณ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9"/>
  <dimension ref="A1:U46"/>
  <sheetViews>
    <sheetView tabSelected="1" zoomScaleNormal="100" workbookViewId="0">
      <selection activeCell="F3" sqref="F3"/>
    </sheetView>
  </sheetViews>
  <sheetFormatPr defaultRowHeight="21.75"/>
  <cols>
    <col min="1" max="1" width="14" style="2" customWidth="1"/>
    <col min="2" max="2" width="7.85546875" style="2" customWidth="1"/>
    <col min="3" max="3" width="5" style="24" customWidth="1"/>
    <col min="4" max="4" width="14.7109375" style="2" customWidth="1"/>
    <col min="5" max="5" width="6.42578125" style="2" customWidth="1"/>
    <col min="6" max="6" width="14.5703125" style="2" customWidth="1"/>
    <col min="7" max="7" width="6.85546875" style="2" customWidth="1"/>
    <col min="8" max="9" width="8.85546875" style="2" customWidth="1"/>
    <col min="10" max="10" width="9.140625" style="2"/>
    <col min="11" max="11" width="6.140625" style="2" customWidth="1"/>
    <col min="13" max="13" width="14.7109375" customWidth="1"/>
    <col min="14" max="14" width="27" customWidth="1"/>
    <col min="15" max="15" width="9.140625" hidden="1" customWidth="1"/>
    <col min="16" max="16" width="9.42578125" hidden="1" customWidth="1"/>
    <col min="17" max="18" width="9.140625" hidden="1" customWidth="1"/>
    <col min="19" max="19" width="10.140625" style="2" hidden="1" customWidth="1"/>
    <col min="20" max="20" width="7" style="2" hidden="1" customWidth="1"/>
  </cols>
  <sheetData>
    <row r="1" spans="1:21">
      <c r="A1" s="2">
        <v>1</v>
      </c>
      <c r="B1" s="48"/>
      <c r="C1" s="23"/>
      <c r="F1" s="4"/>
    </row>
    <row r="2" spans="1:21" s="2" customFormat="1" ht="45.75" customHeight="1">
      <c r="A2" s="38" t="s">
        <v>0</v>
      </c>
      <c r="B2" s="49" t="s">
        <v>1</v>
      </c>
      <c r="C2" s="50" t="s">
        <v>2</v>
      </c>
      <c r="D2" s="51" t="s">
        <v>16</v>
      </c>
      <c r="E2" s="49" t="s">
        <v>5</v>
      </c>
      <c r="F2" s="52" t="s">
        <v>12</v>
      </c>
      <c r="G2" s="49" t="s">
        <v>6</v>
      </c>
      <c r="H2" s="49" t="s">
        <v>9</v>
      </c>
      <c r="I2" s="53" t="s">
        <v>7</v>
      </c>
      <c r="J2" s="38" t="s">
        <v>4</v>
      </c>
      <c r="K2" s="38" t="s">
        <v>3</v>
      </c>
      <c r="L2" s="54" t="s">
        <v>23</v>
      </c>
      <c r="M2" s="54" t="s">
        <v>8</v>
      </c>
      <c r="N2" s="54" t="s">
        <v>15</v>
      </c>
      <c r="O2" s="5" t="s">
        <v>11</v>
      </c>
      <c r="P2" s="5" t="s">
        <v>10</v>
      </c>
      <c r="Q2" s="2" t="s">
        <v>2</v>
      </c>
      <c r="R2" s="5" t="s">
        <v>13</v>
      </c>
      <c r="S2" s="47" t="s">
        <v>24</v>
      </c>
      <c r="T2" s="37" t="s">
        <v>22</v>
      </c>
    </row>
    <row r="3" spans="1:21" ht="24">
      <c r="A3" s="6">
        <v>41325</v>
      </c>
      <c r="B3" s="15">
        <f t="shared" ref="B3:B33" si="0">IF(WEEKDAY(A3)=1,TIMEVALUE("8:30"),IF(WEEKDAY(A3)=7,TIMEVALUE("8:30"),TIMEVALUE("9:00")))</f>
        <v>0.375</v>
      </c>
      <c r="C3" s="25" t="str">
        <f t="shared" ref="C3:C33" si="1">IF(TIME(HOUR(D3),MINUTE(D3),SECOND("0:00"))&gt;B3,TIME(HOUR(D3),MINUTE(D3),SECOND("0:00"))-B3," ")</f>
        <v xml:space="preserve"> </v>
      </c>
      <c r="D3" s="8"/>
      <c r="E3" s="55"/>
      <c r="F3" s="8"/>
      <c r="G3" s="9"/>
      <c r="H3" s="7">
        <v>0.77638888888888891</v>
      </c>
      <c r="I3" s="7">
        <f t="shared" ref="I3:I33" si="2">IF(H3&gt;TIME(0,0,0),H3+TIME(0,30,0)," ")</f>
        <v>0.79722222222222228</v>
      </c>
      <c r="J3" s="36" t="str">
        <f t="shared" ref="J3:J9" si="3">IF(R3&gt;TIME(0,0,0),MIN(I3,R3)-B3," ")</f>
        <v xml:space="preserve"> </v>
      </c>
      <c r="K3" s="41" t="str">
        <f t="shared" ref="K3:K33" si="4">IF(J3&gt;TIMEVALUE("15:00")," ",IF(J3&gt;=TIMEVALUE("9:00"),TIME(1,0,0),IF(J3&gt;=TIMEVALUE("8:00"),TIME(0,40,0),IF(J3&gt;=TIMEVALUE("7:00"),TIME(0,20,0)," "))))</f>
        <v xml:space="preserve"> </v>
      </c>
      <c r="L3" s="19" t="str">
        <f t="shared" ref="L3:L9" si="5">IF(J3&lt;D3,J3-K3," ")</f>
        <v xml:space="preserve"> </v>
      </c>
      <c r="M3" s="44"/>
      <c r="N3" s="10"/>
      <c r="O3">
        <f t="shared" ref="O3:O33" si="6">WEEKDAY(A3,2)</f>
        <v>3</v>
      </c>
      <c r="P3" s="1" t="str">
        <f>IF(O3&gt;5,J3,"")</f>
        <v/>
      </c>
      <c r="Q3" s="16">
        <f t="shared" ref="Q3:Q33" si="7">IF(TIME(HOUR(D3),MINUTE(D3),SECOND("0:00"))&gt;B3,TIME(HOUR(D3),MINUTE(D3),SECOND("0:00"))-B3,TIME(0,0,0 ))</f>
        <v>0</v>
      </c>
      <c r="R3" s="30">
        <f>(TIME(HOUR(F3),MINUTE(F3),SECOND("0:00")))</f>
        <v>0</v>
      </c>
      <c r="S3" s="19" t="str">
        <f t="shared" ref="S3:S9" si="8">IF(D3&gt;TIME(0,0,0),J3-Q3," ")</f>
        <v xml:space="preserve"> </v>
      </c>
      <c r="T3" s="42" t="str">
        <f t="shared" ref="T3:T33" si="9">IF(P3&gt;TIMEVALUE("15:00")," ",IF(P3&gt;TIMEVALUE("8:00"),TIME(1,0,0),"-"))</f>
        <v xml:space="preserve"> </v>
      </c>
    </row>
    <row r="4" spans="1:21" ht="24">
      <c r="A4" s="6">
        <v>41326</v>
      </c>
      <c r="B4" s="15">
        <f t="shared" si="0"/>
        <v>0.375</v>
      </c>
      <c r="C4" s="25" t="str">
        <f t="shared" si="1"/>
        <v xml:space="preserve"> </v>
      </c>
      <c r="D4" s="8">
        <v>41326.354166666664</v>
      </c>
      <c r="E4" s="55"/>
      <c r="F4" s="8">
        <v>41326.833807870367</v>
      </c>
      <c r="G4" s="9"/>
      <c r="H4" s="7">
        <v>0.8027777777777777</v>
      </c>
      <c r="I4" s="7">
        <f>IF(H4&gt;TIME(0,0,0),H4+TIME(0,30,0)," ")</f>
        <v>0.82361111111111107</v>
      </c>
      <c r="J4" s="36">
        <f t="shared" si="3"/>
        <v>0.44861111111111107</v>
      </c>
      <c r="K4" s="41">
        <f t="shared" si="4"/>
        <v>4.1666666666666664E-2</v>
      </c>
      <c r="L4" s="19">
        <f t="shared" si="5"/>
        <v>0.40694444444444439</v>
      </c>
      <c r="M4" s="44"/>
      <c r="N4" s="11"/>
      <c r="O4" s="29">
        <f t="shared" si="6"/>
        <v>4</v>
      </c>
      <c r="P4" s="1" t="str">
        <f>IF(O4&gt;5,J4,"")</f>
        <v/>
      </c>
      <c r="Q4" s="16">
        <f t="shared" si="7"/>
        <v>0</v>
      </c>
      <c r="R4" s="31">
        <f>(TIME(HOUR(F4),MINUTE(F4),SECOND("0:00")))</f>
        <v>0.83333333333333337</v>
      </c>
      <c r="S4" s="19">
        <f t="shared" si="8"/>
        <v>0.44861111111111107</v>
      </c>
      <c r="T4" s="42" t="str">
        <f t="shared" si="9"/>
        <v xml:space="preserve"> </v>
      </c>
      <c r="U4" s="17"/>
    </row>
    <row r="5" spans="1:21" ht="24">
      <c r="A5" s="6">
        <v>41327</v>
      </c>
      <c r="B5" s="15">
        <f t="shared" si="0"/>
        <v>0.375</v>
      </c>
      <c r="C5" s="25" t="str">
        <f t="shared" si="1"/>
        <v xml:space="preserve"> </v>
      </c>
      <c r="D5" s="8">
        <v>41327.353472222225</v>
      </c>
      <c r="E5" s="55"/>
      <c r="F5" s="8">
        <v>41327.833807870367</v>
      </c>
      <c r="G5" s="9"/>
      <c r="H5" s="7">
        <v>0.79236111111111107</v>
      </c>
      <c r="I5" s="7">
        <f t="shared" si="2"/>
        <v>0.81319444444444444</v>
      </c>
      <c r="J5" s="36">
        <f t="shared" si="3"/>
        <v>0.43819444444444444</v>
      </c>
      <c r="K5" s="41">
        <f t="shared" si="4"/>
        <v>4.1666666666666664E-2</v>
      </c>
      <c r="L5" s="19">
        <f t="shared" si="5"/>
        <v>0.39652777777777776</v>
      </c>
      <c r="M5" s="44"/>
      <c r="N5" s="11"/>
      <c r="O5">
        <f t="shared" si="6"/>
        <v>5</v>
      </c>
      <c r="P5" s="1" t="str">
        <f>IF(O5&gt;5,J5,"")</f>
        <v/>
      </c>
      <c r="Q5" s="16">
        <f t="shared" si="7"/>
        <v>0</v>
      </c>
      <c r="R5" s="1">
        <f t="shared" ref="R5:R33" si="10">(TIME(HOUR(F5),MINUTE(F5),SECOND("0:00")))</f>
        <v>0.83333333333333337</v>
      </c>
      <c r="S5" s="19">
        <f t="shared" si="8"/>
        <v>0.43819444444444444</v>
      </c>
      <c r="T5" s="42" t="str">
        <f t="shared" si="9"/>
        <v xml:space="preserve"> </v>
      </c>
    </row>
    <row r="6" spans="1:21" ht="24">
      <c r="A6" s="6">
        <v>41328</v>
      </c>
      <c r="B6" s="15">
        <f t="shared" si="0"/>
        <v>0.35416666666666669</v>
      </c>
      <c r="C6" s="25" t="str">
        <f t="shared" si="1"/>
        <v xml:space="preserve"> </v>
      </c>
      <c r="D6" s="8">
        <v>41328.354166666664</v>
      </c>
      <c r="E6" s="55"/>
      <c r="F6" s="8">
        <v>41328.750474537039</v>
      </c>
      <c r="G6" s="9"/>
      <c r="H6" s="7">
        <v>0.73055555555555562</v>
      </c>
      <c r="I6" s="7">
        <f t="shared" si="2"/>
        <v>0.75138888888888899</v>
      </c>
      <c r="J6" s="36">
        <f t="shared" si="3"/>
        <v>0.39583333333333331</v>
      </c>
      <c r="K6" s="41">
        <f t="shared" si="4"/>
        <v>4.1666666666666664E-2</v>
      </c>
      <c r="L6" s="19">
        <f t="shared" si="5"/>
        <v>0.35416666666666663</v>
      </c>
      <c r="M6" s="44"/>
      <c r="N6" s="11"/>
      <c r="O6">
        <f t="shared" si="6"/>
        <v>6</v>
      </c>
      <c r="P6" s="1">
        <f>IF(O6&gt;5,J6,"")</f>
        <v>0.39583333333333331</v>
      </c>
      <c r="Q6" s="16">
        <f t="shared" si="7"/>
        <v>0</v>
      </c>
      <c r="R6" s="1">
        <f t="shared" si="10"/>
        <v>0.75</v>
      </c>
      <c r="S6" s="19">
        <f t="shared" si="8"/>
        <v>0.39583333333333331</v>
      </c>
      <c r="T6" s="42">
        <f t="shared" si="9"/>
        <v>4.1666666666666664E-2</v>
      </c>
    </row>
    <row r="7" spans="1:21" ht="24">
      <c r="A7" s="6">
        <v>41329</v>
      </c>
      <c r="B7" s="15">
        <f t="shared" si="0"/>
        <v>0.35416666666666669</v>
      </c>
      <c r="C7" s="25" t="str">
        <f t="shared" si="1"/>
        <v xml:space="preserve"> </v>
      </c>
      <c r="D7" s="8">
        <v>41329.354166666664</v>
      </c>
      <c r="E7" s="9"/>
      <c r="F7" s="8">
        <v>41329.771307870367</v>
      </c>
      <c r="G7" s="9"/>
      <c r="H7" s="7">
        <v>0.72777777777777775</v>
      </c>
      <c r="I7" s="7">
        <f t="shared" si="2"/>
        <v>0.74861111111111112</v>
      </c>
      <c r="J7" s="36">
        <f t="shared" si="3"/>
        <v>0.39444444444444443</v>
      </c>
      <c r="K7" s="41">
        <f t="shared" si="4"/>
        <v>4.1666666666666664E-2</v>
      </c>
      <c r="L7" s="19">
        <f t="shared" si="5"/>
        <v>0.35277777777777775</v>
      </c>
      <c r="M7" s="44"/>
      <c r="N7" s="12"/>
      <c r="O7">
        <f t="shared" si="6"/>
        <v>7</v>
      </c>
      <c r="P7" s="1">
        <f t="shared" ref="P7:P33" si="11">IF(O7&gt;5,J7,"")</f>
        <v>0.39444444444444443</v>
      </c>
      <c r="Q7" s="16">
        <f>IF(TIME(HOUR(D7),MINUTE(D7),SECOND("0:00"))&gt;B7,TIME(HOUR(D7),MINUTE(D7),SECOND("0:00"))-B7,TIME(0,0,0 ))</f>
        <v>0</v>
      </c>
      <c r="R7" s="1">
        <f t="shared" si="10"/>
        <v>0.77083333333333337</v>
      </c>
      <c r="S7" s="19">
        <f t="shared" si="8"/>
        <v>0.39444444444444443</v>
      </c>
      <c r="T7" s="42">
        <f t="shared" si="9"/>
        <v>4.1666666666666664E-2</v>
      </c>
    </row>
    <row r="8" spans="1:21" ht="24">
      <c r="A8" s="6">
        <v>41330</v>
      </c>
      <c r="B8" s="15">
        <f t="shared" si="0"/>
        <v>0.375</v>
      </c>
      <c r="C8" s="25" t="str">
        <f t="shared" si="1"/>
        <v xml:space="preserve"> </v>
      </c>
      <c r="D8" s="8">
        <v>41330.315972222219</v>
      </c>
      <c r="E8" s="7"/>
      <c r="F8" s="8">
        <v>41330.833807812502</v>
      </c>
      <c r="G8" s="9"/>
      <c r="H8" s="7">
        <v>0.80347222222222225</v>
      </c>
      <c r="I8" s="7">
        <f t="shared" si="2"/>
        <v>0.82430555555555562</v>
      </c>
      <c r="J8" s="36">
        <f t="shared" si="3"/>
        <v>0.44930555555555562</v>
      </c>
      <c r="K8" s="41">
        <f t="shared" si="4"/>
        <v>4.1666666666666664E-2</v>
      </c>
      <c r="L8" s="19">
        <f>IF(J8&lt;D8,J8-K8," ")</f>
        <v>0.40763888888888894</v>
      </c>
      <c r="M8" s="44"/>
      <c r="N8" s="12"/>
      <c r="O8">
        <f t="shared" si="6"/>
        <v>1</v>
      </c>
      <c r="P8" s="1" t="str">
        <f t="shared" si="11"/>
        <v/>
      </c>
      <c r="Q8" s="16">
        <f t="shared" si="7"/>
        <v>0</v>
      </c>
      <c r="R8" s="1">
        <f>(TIME(HOUR(F8),MINUTE(F8),SECOND("0:00")))</f>
        <v>0.83333333333333337</v>
      </c>
      <c r="S8" s="19">
        <f t="shared" si="8"/>
        <v>0.44930555555555562</v>
      </c>
      <c r="T8" s="42" t="str">
        <f t="shared" si="9"/>
        <v xml:space="preserve"> </v>
      </c>
    </row>
    <row r="9" spans="1:21">
      <c r="A9" s="6">
        <v>41331</v>
      </c>
      <c r="B9" s="15">
        <f t="shared" si="0"/>
        <v>0.375</v>
      </c>
      <c r="C9" s="25" t="str">
        <f t="shared" si="1"/>
        <v xml:space="preserve"> </v>
      </c>
      <c r="D9" s="8">
        <v>41331.353472222225</v>
      </c>
      <c r="E9" s="9"/>
      <c r="F9" s="8">
        <v>41331.833807812502</v>
      </c>
      <c r="G9" s="9"/>
      <c r="H9" s="7">
        <v>0.80902777777777779</v>
      </c>
      <c r="I9" s="7">
        <f>IF(H9&gt;TIME(0,0,0),H9+TIME(0,30,0)," ")</f>
        <v>0.82986111111111116</v>
      </c>
      <c r="J9" s="36">
        <f t="shared" si="3"/>
        <v>0.45486111111111116</v>
      </c>
      <c r="K9" s="41">
        <f t="shared" si="4"/>
        <v>4.1666666666666664E-2</v>
      </c>
      <c r="L9" s="19">
        <f t="shared" si="5"/>
        <v>0.41319444444444448</v>
      </c>
      <c r="M9" s="44"/>
      <c r="N9" s="11"/>
      <c r="O9">
        <f t="shared" si="6"/>
        <v>2</v>
      </c>
      <c r="P9" s="1" t="str">
        <f t="shared" si="11"/>
        <v/>
      </c>
      <c r="Q9" s="16">
        <f t="shared" si="7"/>
        <v>0</v>
      </c>
      <c r="R9" s="1">
        <f t="shared" si="10"/>
        <v>0.83333333333333337</v>
      </c>
      <c r="S9" s="19">
        <f t="shared" si="8"/>
        <v>0.45486111111111116</v>
      </c>
      <c r="T9" s="42" t="str">
        <f t="shared" si="9"/>
        <v xml:space="preserve"> </v>
      </c>
    </row>
    <row r="10" spans="1:21">
      <c r="A10" s="6">
        <v>41332</v>
      </c>
      <c r="B10" s="15">
        <f t="shared" si="0"/>
        <v>0.375</v>
      </c>
      <c r="C10" s="25" t="str">
        <f t="shared" si="1"/>
        <v xml:space="preserve"> </v>
      </c>
      <c r="D10" s="8"/>
      <c r="E10" s="9"/>
      <c r="F10" s="8"/>
      <c r="G10" s="9"/>
      <c r="H10" s="7">
        <v>0.77777777777777779</v>
      </c>
      <c r="I10" s="7">
        <f t="shared" ref="I10:I15" si="12">IF(H10&gt;TIME(0,0,0),H10+TIME(0,30,0)," ")</f>
        <v>0.79861111111111116</v>
      </c>
      <c r="J10" s="36" t="str">
        <f t="shared" ref="J10:J33" si="13">IF(R10&gt;TIME(0,0,0),MIN(I10,R10)-B10," ")</f>
        <v xml:space="preserve"> </v>
      </c>
      <c r="K10" s="41" t="str">
        <f t="shared" si="4"/>
        <v xml:space="preserve"> </v>
      </c>
      <c r="L10" s="19" t="str">
        <f>IF(J10&lt;D10,J10-K10," ")</f>
        <v xml:space="preserve"> </v>
      </c>
      <c r="M10" s="44"/>
      <c r="N10" s="13"/>
      <c r="O10">
        <f t="shared" si="6"/>
        <v>3</v>
      </c>
      <c r="P10" s="1" t="str">
        <f t="shared" si="11"/>
        <v/>
      </c>
      <c r="Q10" s="16">
        <f t="shared" si="7"/>
        <v>0</v>
      </c>
      <c r="R10" s="1">
        <f t="shared" si="10"/>
        <v>0</v>
      </c>
      <c r="S10" s="19" t="str">
        <f t="shared" ref="S10:S15" si="14">IF(D10&gt;TIME(0,0,0),J10-Q10," ")</f>
        <v xml:space="preserve"> </v>
      </c>
      <c r="T10" s="42" t="str">
        <f t="shared" si="9"/>
        <v xml:space="preserve"> </v>
      </c>
    </row>
    <row r="11" spans="1:21">
      <c r="A11" s="6">
        <v>41333</v>
      </c>
      <c r="B11" s="15">
        <f t="shared" si="0"/>
        <v>0.375</v>
      </c>
      <c r="C11" s="25" t="str">
        <f t="shared" si="1"/>
        <v xml:space="preserve"> </v>
      </c>
      <c r="D11" s="8">
        <v>41333.354166666664</v>
      </c>
      <c r="E11" s="9"/>
      <c r="F11" s="8">
        <v>41333.854641203703</v>
      </c>
      <c r="G11" s="9"/>
      <c r="H11" s="7">
        <v>0.83263888888888893</v>
      </c>
      <c r="I11" s="7">
        <f t="shared" si="12"/>
        <v>0.8534722222222223</v>
      </c>
      <c r="J11" s="36">
        <f t="shared" si="13"/>
        <v>0.4784722222222223</v>
      </c>
      <c r="K11" s="41">
        <f t="shared" si="4"/>
        <v>4.1666666666666664E-2</v>
      </c>
      <c r="L11" s="19">
        <f t="shared" ref="L11:L33" si="15">IF(J11&lt;D11,J11-K11," ")</f>
        <v>0.43680555555555561</v>
      </c>
      <c r="M11" s="44"/>
      <c r="N11" s="11"/>
      <c r="O11">
        <f t="shared" si="6"/>
        <v>4</v>
      </c>
      <c r="P11" s="1" t="str">
        <f t="shared" si="11"/>
        <v/>
      </c>
      <c r="Q11" s="16">
        <f t="shared" si="7"/>
        <v>0</v>
      </c>
      <c r="R11" s="1">
        <f t="shared" si="10"/>
        <v>0.85416666666666663</v>
      </c>
      <c r="S11" s="19">
        <f t="shared" si="14"/>
        <v>0.4784722222222223</v>
      </c>
      <c r="T11" s="42" t="str">
        <f t="shared" si="9"/>
        <v xml:space="preserve"> </v>
      </c>
    </row>
    <row r="12" spans="1:21">
      <c r="A12" s="6">
        <v>41334</v>
      </c>
      <c r="B12" s="15">
        <f t="shared" si="0"/>
        <v>0.375</v>
      </c>
      <c r="C12" s="25" t="str">
        <f t="shared" si="1"/>
        <v xml:space="preserve"> </v>
      </c>
      <c r="D12" s="8">
        <v>41334.354861111111</v>
      </c>
      <c r="E12" s="9"/>
      <c r="F12" s="8">
        <v>41334.812974537039</v>
      </c>
      <c r="G12" s="9"/>
      <c r="H12" s="7">
        <v>0.73472222222222217</v>
      </c>
      <c r="I12" s="7">
        <f t="shared" si="12"/>
        <v>0.75555555555555554</v>
      </c>
      <c r="J12" s="36">
        <f t="shared" si="13"/>
        <v>0.38055555555555554</v>
      </c>
      <c r="K12" s="41">
        <f t="shared" si="4"/>
        <v>4.1666666666666664E-2</v>
      </c>
      <c r="L12" s="19">
        <f t="shared" si="15"/>
        <v>0.33888888888888885</v>
      </c>
      <c r="M12" s="44"/>
      <c r="N12" s="11"/>
      <c r="O12">
        <f t="shared" si="6"/>
        <v>5</v>
      </c>
      <c r="P12" s="1" t="str">
        <f t="shared" si="11"/>
        <v/>
      </c>
      <c r="Q12" s="16">
        <f t="shared" si="7"/>
        <v>0</v>
      </c>
      <c r="R12" s="1">
        <f t="shared" si="10"/>
        <v>0.8125</v>
      </c>
      <c r="S12" s="19">
        <f t="shared" si="14"/>
        <v>0.38055555555555554</v>
      </c>
      <c r="T12" s="42" t="str">
        <f t="shared" si="9"/>
        <v xml:space="preserve"> </v>
      </c>
    </row>
    <row r="13" spans="1:21">
      <c r="A13" s="6">
        <v>41335</v>
      </c>
      <c r="B13" s="15">
        <f t="shared" si="0"/>
        <v>0.35416666666666669</v>
      </c>
      <c r="C13" s="25" t="str">
        <f t="shared" si="1"/>
        <v xml:space="preserve"> </v>
      </c>
      <c r="D13" s="8">
        <v>41335.336805555555</v>
      </c>
      <c r="E13" s="9"/>
      <c r="F13" s="8">
        <v>41335.750474537039</v>
      </c>
      <c r="G13" s="9"/>
      <c r="H13" s="7">
        <v>0.73472222222222217</v>
      </c>
      <c r="I13" s="7">
        <f t="shared" si="12"/>
        <v>0.75555555555555554</v>
      </c>
      <c r="J13" s="36">
        <f t="shared" si="13"/>
        <v>0.39583333333333331</v>
      </c>
      <c r="K13" s="41">
        <f t="shared" si="4"/>
        <v>4.1666666666666664E-2</v>
      </c>
      <c r="L13" s="19">
        <f t="shared" si="15"/>
        <v>0.35416666666666663</v>
      </c>
      <c r="M13" s="44"/>
      <c r="N13" s="11"/>
      <c r="O13">
        <f t="shared" si="6"/>
        <v>6</v>
      </c>
      <c r="P13" s="1">
        <f t="shared" si="11"/>
        <v>0.39583333333333331</v>
      </c>
      <c r="Q13" s="16">
        <f t="shared" si="7"/>
        <v>0</v>
      </c>
      <c r="R13" s="1">
        <f t="shared" si="10"/>
        <v>0.75</v>
      </c>
      <c r="S13" s="19">
        <f t="shared" si="14"/>
        <v>0.39583333333333331</v>
      </c>
      <c r="T13" s="42">
        <f t="shared" si="9"/>
        <v>4.1666666666666664E-2</v>
      </c>
    </row>
    <row r="14" spans="1:21">
      <c r="A14" s="6">
        <v>41336</v>
      </c>
      <c r="B14" s="15">
        <f t="shared" si="0"/>
        <v>0.35416666666666669</v>
      </c>
      <c r="C14" s="25" t="str">
        <f t="shared" si="1"/>
        <v xml:space="preserve"> </v>
      </c>
      <c r="D14" s="8">
        <v>41336.354166666664</v>
      </c>
      <c r="E14" s="9"/>
      <c r="F14" s="8">
        <v>41336.677557870367</v>
      </c>
      <c r="G14" s="9"/>
      <c r="H14" s="7">
        <v>0.64930555555555558</v>
      </c>
      <c r="I14" s="7">
        <f t="shared" si="12"/>
        <v>0.67013888888888895</v>
      </c>
      <c r="J14" s="36">
        <f t="shared" si="13"/>
        <v>0.31597222222222227</v>
      </c>
      <c r="K14" s="41">
        <f t="shared" si="4"/>
        <v>1.3888888888888888E-2</v>
      </c>
      <c r="L14" s="19">
        <f t="shared" si="15"/>
        <v>0.30208333333333337</v>
      </c>
      <c r="M14" s="44"/>
      <c r="N14" s="11"/>
      <c r="O14">
        <f t="shared" si="6"/>
        <v>7</v>
      </c>
      <c r="P14" s="1">
        <f t="shared" si="11"/>
        <v>0.31597222222222227</v>
      </c>
      <c r="Q14" s="16">
        <f t="shared" si="7"/>
        <v>0</v>
      </c>
      <c r="R14" s="1">
        <f t="shared" si="10"/>
        <v>0.67708333333333337</v>
      </c>
      <c r="S14" s="19">
        <f t="shared" si="14"/>
        <v>0.31597222222222227</v>
      </c>
      <c r="T14" s="42" t="str">
        <f t="shared" si="9"/>
        <v>-</v>
      </c>
    </row>
    <row r="15" spans="1:21">
      <c r="A15" s="6">
        <v>41337</v>
      </c>
      <c r="B15" s="15">
        <f t="shared" si="0"/>
        <v>0.375</v>
      </c>
      <c r="C15" s="25" t="str">
        <f t="shared" si="1"/>
        <v xml:space="preserve"> </v>
      </c>
      <c r="D15" s="8">
        <v>41337.347222222219</v>
      </c>
      <c r="E15" s="9"/>
      <c r="F15" s="8">
        <v>41337.812974537039</v>
      </c>
      <c r="G15" s="9"/>
      <c r="H15" s="7">
        <v>0.76111111111111107</v>
      </c>
      <c r="I15" s="7">
        <f t="shared" si="12"/>
        <v>0.78194444444444444</v>
      </c>
      <c r="J15" s="36">
        <f t="shared" si="13"/>
        <v>0.40694444444444444</v>
      </c>
      <c r="K15" s="41">
        <f t="shared" si="4"/>
        <v>4.1666666666666664E-2</v>
      </c>
      <c r="L15" s="19">
        <f t="shared" si="15"/>
        <v>0.36527777777777776</v>
      </c>
      <c r="M15" s="44"/>
      <c r="N15" s="11"/>
      <c r="O15">
        <f t="shared" si="6"/>
        <v>1</v>
      </c>
      <c r="P15" s="1" t="str">
        <f t="shared" si="11"/>
        <v/>
      </c>
      <c r="Q15" s="16">
        <f t="shared" si="7"/>
        <v>0</v>
      </c>
      <c r="R15" s="1">
        <f t="shared" si="10"/>
        <v>0.8125</v>
      </c>
      <c r="S15" s="19">
        <f t="shared" si="14"/>
        <v>0.40694444444444444</v>
      </c>
      <c r="T15" s="42" t="str">
        <f t="shared" si="9"/>
        <v xml:space="preserve"> </v>
      </c>
    </row>
    <row r="16" spans="1:21">
      <c r="A16" s="6">
        <v>41338</v>
      </c>
      <c r="B16" s="15">
        <f t="shared" si="0"/>
        <v>0.375</v>
      </c>
      <c r="C16" s="25" t="str">
        <f t="shared" si="1"/>
        <v xml:space="preserve"> </v>
      </c>
      <c r="D16" s="8">
        <v>41338.352777777778</v>
      </c>
      <c r="E16" s="9"/>
      <c r="F16" s="8">
        <v>41338.844224537039</v>
      </c>
      <c r="G16" s="9"/>
      <c r="H16" s="36">
        <v>0.82013888888888886</v>
      </c>
      <c r="I16" s="7">
        <f>IF(H16&gt;TIME(0,0,0),H16+TIME(0,30,0)," ")</f>
        <v>0.84097222222222223</v>
      </c>
      <c r="J16" s="36">
        <f t="shared" si="13"/>
        <v>0.46597222222222223</v>
      </c>
      <c r="K16" s="41">
        <f t="shared" si="4"/>
        <v>4.1666666666666664E-2</v>
      </c>
      <c r="L16" s="19">
        <f t="shared" si="15"/>
        <v>0.42430555555555555</v>
      </c>
      <c r="M16" s="44"/>
      <c r="N16" s="11"/>
      <c r="O16">
        <f t="shared" si="6"/>
        <v>2</v>
      </c>
      <c r="P16" s="1" t="str">
        <f t="shared" si="11"/>
        <v/>
      </c>
      <c r="Q16" s="16">
        <f t="shared" si="7"/>
        <v>0</v>
      </c>
      <c r="R16" s="1">
        <f t="shared" si="10"/>
        <v>0.84375</v>
      </c>
      <c r="S16" s="19">
        <f t="shared" ref="S16:S33" si="16">IF(H16&gt;TIME(0,0,0),J16-Q16," ")</f>
        <v>0.46597222222222223</v>
      </c>
      <c r="T16" s="42" t="str">
        <f t="shared" si="9"/>
        <v xml:space="preserve"> </v>
      </c>
    </row>
    <row r="17" spans="1:20">
      <c r="A17" s="6">
        <v>41339</v>
      </c>
      <c r="B17" s="15">
        <f t="shared" si="0"/>
        <v>0.375</v>
      </c>
      <c r="C17" s="25" t="str">
        <f t="shared" si="1"/>
        <v xml:space="preserve"> </v>
      </c>
      <c r="D17" s="8"/>
      <c r="E17" s="9"/>
      <c r="F17" s="8"/>
      <c r="G17" s="9"/>
      <c r="H17" s="7">
        <v>0.82708333333333339</v>
      </c>
      <c r="I17" s="7">
        <f t="shared" si="2"/>
        <v>0.84791666666666676</v>
      </c>
      <c r="J17" s="36" t="str">
        <f t="shared" si="13"/>
        <v xml:space="preserve"> </v>
      </c>
      <c r="K17" s="41" t="str">
        <f t="shared" si="4"/>
        <v xml:space="preserve"> </v>
      </c>
      <c r="L17" s="19" t="str">
        <f t="shared" si="15"/>
        <v xml:space="preserve"> </v>
      </c>
      <c r="M17" s="44"/>
      <c r="N17" s="11"/>
      <c r="O17">
        <f t="shared" si="6"/>
        <v>3</v>
      </c>
      <c r="P17" s="1" t="str">
        <f t="shared" si="11"/>
        <v/>
      </c>
      <c r="Q17" s="16">
        <f t="shared" si="7"/>
        <v>0</v>
      </c>
      <c r="R17" s="1">
        <f t="shared" si="10"/>
        <v>0</v>
      </c>
      <c r="S17" s="19" t="e">
        <f t="shared" si="16"/>
        <v>#VALUE!</v>
      </c>
      <c r="T17" s="42" t="str">
        <f t="shared" si="9"/>
        <v xml:space="preserve"> </v>
      </c>
    </row>
    <row r="18" spans="1:20">
      <c r="A18" s="6">
        <v>41340</v>
      </c>
      <c r="B18" s="15">
        <f t="shared" si="0"/>
        <v>0.375</v>
      </c>
      <c r="C18" s="25" t="str">
        <f t="shared" si="1"/>
        <v xml:space="preserve"> </v>
      </c>
      <c r="D18" s="8">
        <v>41340.344444444447</v>
      </c>
      <c r="E18" s="9"/>
      <c r="F18" s="8">
        <v>41340.840277777781</v>
      </c>
      <c r="G18" s="9"/>
      <c r="H18" s="7">
        <v>0.83333333333333337</v>
      </c>
      <c r="I18" s="7">
        <f t="shared" si="2"/>
        <v>0.85416666666666674</v>
      </c>
      <c r="J18" s="36">
        <f t="shared" si="13"/>
        <v>0.46527777777777779</v>
      </c>
      <c r="K18" s="41">
        <f t="shared" si="4"/>
        <v>4.1666666666666664E-2</v>
      </c>
      <c r="L18" s="19">
        <f t="shared" si="15"/>
        <v>0.4236111111111111</v>
      </c>
      <c r="M18" s="44"/>
      <c r="N18" s="11"/>
      <c r="O18">
        <f t="shared" si="6"/>
        <v>4</v>
      </c>
      <c r="P18" s="1" t="str">
        <f t="shared" si="11"/>
        <v/>
      </c>
      <c r="Q18" s="16">
        <f t="shared" si="7"/>
        <v>0</v>
      </c>
      <c r="R18" s="1">
        <f t="shared" si="10"/>
        <v>0.84027777777777779</v>
      </c>
      <c r="S18" s="19">
        <f t="shared" si="16"/>
        <v>0.46527777777777779</v>
      </c>
      <c r="T18" s="42" t="str">
        <f t="shared" si="9"/>
        <v xml:space="preserve"> </v>
      </c>
    </row>
    <row r="19" spans="1:20">
      <c r="A19" s="6">
        <v>41341</v>
      </c>
      <c r="B19" s="15">
        <f t="shared" si="0"/>
        <v>0.375</v>
      </c>
      <c r="C19" s="25" t="str">
        <f t="shared" si="1"/>
        <v xml:space="preserve"> </v>
      </c>
      <c r="D19" s="8">
        <v>41341.351388888892</v>
      </c>
      <c r="E19" s="9"/>
      <c r="F19" s="8">
        <v>41341.854641203703</v>
      </c>
      <c r="G19" s="9"/>
      <c r="H19" s="7">
        <v>0.82152777777777775</v>
      </c>
      <c r="I19" s="7">
        <f t="shared" si="2"/>
        <v>0.84236111111111112</v>
      </c>
      <c r="J19" s="36">
        <f t="shared" si="13"/>
        <v>0.46736111111111112</v>
      </c>
      <c r="K19" s="41">
        <f t="shared" si="4"/>
        <v>4.1666666666666664E-2</v>
      </c>
      <c r="L19" s="19">
        <f t="shared" si="15"/>
        <v>0.42569444444444443</v>
      </c>
      <c r="M19" s="44"/>
      <c r="N19" s="11"/>
      <c r="O19">
        <f t="shared" si="6"/>
        <v>5</v>
      </c>
      <c r="P19" s="1" t="str">
        <f t="shared" si="11"/>
        <v/>
      </c>
      <c r="Q19" s="16">
        <f t="shared" si="7"/>
        <v>0</v>
      </c>
      <c r="R19" s="1">
        <f t="shared" si="10"/>
        <v>0.85416666666666663</v>
      </c>
      <c r="S19" s="19">
        <f t="shared" si="16"/>
        <v>0.46736111111111112</v>
      </c>
      <c r="T19" s="42" t="str">
        <f t="shared" si="9"/>
        <v xml:space="preserve"> </v>
      </c>
    </row>
    <row r="20" spans="1:20">
      <c r="A20" s="6">
        <v>41342</v>
      </c>
      <c r="B20" s="15">
        <f t="shared" si="0"/>
        <v>0.35416666666666669</v>
      </c>
      <c r="C20" s="25" t="str">
        <f t="shared" si="1"/>
        <v xml:space="preserve"> </v>
      </c>
      <c r="D20" s="8">
        <v>41342.315972222219</v>
      </c>
      <c r="E20" s="9"/>
      <c r="F20" s="8">
        <v>41342.698391203703</v>
      </c>
      <c r="G20" s="9"/>
      <c r="H20" s="7">
        <v>0.68125000000000002</v>
      </c>
      <c r="I20" s="7">
        <f t="shared" si="2"/>
        <v>0.70208333333333339</v>
      </c>
      <c r="J20" s="36">
        <f t="shared" si="13"/>
        <v>0.34374999999999994</v>
      </c>
      <c r="K20" s="41">
        <f t="shared" si="4"/>
        <v>2.7777777777777776E-2</v>
      </c>
      <c r="L20" s="19">
        <f t="shared" si="15"/>
        <v>0.31597222222222215</v>
      </c>
      <c r="M20" s="44"/>
      <c r="N20" s="11"/>
      <c r="O20">
        <f t="shared" si="6"/>
        <v>6</v>
      </c>
      <c r="P20" s="1">
        <f t="shared" si="11"/>
        <v>0.34374999999999994</v>
      </c>
      <c r="Q20" s="16">
        <f t="shared" si="7"/>
        <v>0</v>
      </c>
      <c r="R20" s="1">
        <f t="shared" si="10"/>
        <v>0.69791666666666663</v>
      </c>
      <c r="S20" s="19">
        <f t="shared" si="16"/>
        <v>0.34374999999999994</v>
      </c>
      <c r="T20" s="42">
        <f t="shared" si="9"/>
        <v>4.1666666666666664E-2</v>
      </c>
    </row>
    <row r="21" spans="1:20">
      <c r="A21" s="6">
        <v>41343</v>
      </c>
      <c r="B21" s="15">
        <f t="shared" si="0"/>
        <v>0.35416666666666669</v>
      </c>
      <c r="C21" s="25" t="str">
        <f t="shared" si="1"/>
        <v xml:space="preserve"> </v>
      </c>
      <c r="D21" s="8">
        <v>41343.351388888892</v>
      </c>
      <c r="E21" s="9"/>
      <c r="F21" s="8">
        <v>41343</v>
      </c>
      <c r="G21" s="9"/>
      <c r="H21" s="9"/>
      <c r="I21" s="7" t="str">
        <f t="shared" si="2"/>
        <v xml:space="preserve"> </v>
      </c>
      <c r="J21" s="36" t="str">
        <f t="shared" si="13"/>
        <v xml:space="preserve"> </v>
      </c>
      <c r="K21" s="41" t="str">
        <f t="shared" si="4"/>
        <v xml:space="preserve"> </v>
      </c>
      <c r="L21" s="19" t="str">
        <f t="shared" si="15"/>
        <v xml:space="preserve"> </v>
      </c>
      <c r="M21" s="44"/>
      <c r="N21" s="11"/>
      <c r="O21">
        <f t="shared" si="6"/>
        <v>7</v>
      </c>
      <c r="P21" s="1" t="str">
        <f t="shared" si="11"/>
        <v xml:space="preserve"> </v>
      </c>
      <c r="Q21" s="16">
        <f t="shared" si="7"/>
        <v>0</v>
      </c>
      <c r="R21" s="1">
        <f t="shared" si="10"/>
        <v>0</v>
      </c>
      <c r="S21" s="19" t="str">
        <f t="shared" si="16"/>
        <v xml:space="preserve"> </v>
      </c>
      <c r="T21" s="42" t="str">
        <f t="shared" si="9"/>
        <v xml:space="preserve"> </v>
      </c>
    </row>
    <row r="22" spans="1:20">
      <c r="A22" s="6">
        <v>41344</v>
      </c>
      <c r="B22" s="15">
        <f t="shared" si="0"/>
        <v>0.375</v>
      </c>
      <c r="C22" s="25" t="str">
        <f t="shared" si="1"/>
        <v xml:space="preserve"> </v>
      </c>
      <c r="D22" s="8"/>
      <c r="E22" s="9"/>
      <c r="F22" s="8"/>
      <c r="G22" s="9"/>
      <c r="H22" s="9"/>
      <c r="I22" s="7" t="str">
        <f t="shared" si="2"/>
        <v xml:space="preserve"> </v>
      </c>
      <c r="J22" s="36" t="str">
        <f t="shared" si="13"/>
        <v xml:space="preserve"> </v>
      </c>
      <c r="K22" s="41" t="str">
        <f t="shared" si="4"/>
        <v xml:space="preserve"> </v>
      </c>
      <c r="L22" s="19" t="str">
        <f t="shared" si="15"/>
        <v xml:space="preserve"> </v>
      </c>
      <c r="M22" s="44"/>
      <c r="N22" s="11"/>
      <c r="O22">
        <f t="shared" si="6"/>
        <v>1</v>
      </c>
      <c r="P22" s="1" t="str">
        <f t="shared" si="11"/>
        <v/>
      </c>
      <c r="Q22" s="16">
        <f t="shared" si="7"/>
        <v>0</v>
      </c>
      <c r="R22" s="1">
        <f t="shared" si="10"/>
        <v>0</v>
      </c>
      <c r="S22" s="19" t="str">
        <f t="shared" si="16"/>
        <v xml:space="preserve"> </v>
      </c>
      <c r="T22" s="42" t="str">
        <f t="shared" si="9"/>
        <v xml:space="preserve"> </v>
      </c>
    </row>
    <row r="23" spans="1:20">
      <c r="A23" s="6">
        <v>41345</v>
      </c>
      <c r="B23" s="15">
        <f t="shared" si="0"/>
        <v>0.375</v>
      </c>
      <c r="C23" s="25" t="str">
        <f t="shared" si="1"/>
        <v xml:space="preserve"> </v>
      </c>
      <c r="D23" s="8"/>
      <c r="E23" s="9"/>
      <c r="F23" s="8"/>
      <c r="G23" s="9"/>
      <c r="H23" s="9"/>
      <c r="I23" s="7" t="str">
        <f t="shared" si="2"/>
        <v xml:space="preserve"> </v>
      </c>
      <c r="J23" s="36" t="str">
        <f t="shared" si="13"/>
        <v xml:space="preserve"> </v>
      </c>
      <c r="K23" s="41" t="str">
        <f t="shared" si="4"/>
        <v xml:space="preserve"> </v>
      </c>
      <c r="L23" s="19" t="str">
        <f t="shared" si="15"/>
        <v xml:space="preserve"> </v>
      </c>
      <c r="M23" s="44"/>
      <c r="N23" s="11"/>
      <c r="O23">
        <f t="shared" si="6"/>
        <v>2</v>
      </c>
      <c r="P23" s="1" t="str">
        <f t="shared" si="11"/>
        <v/>
      </c>
      <c r="Q23" s="16">
        <f t="shared" si="7"/>
        <v>0</v>
      </c>
      <c r="R23" s="1">
        <f t="shared" si="10"/>
        <v>0</v>
      </c>
      <c r="S23" s="19" t="str">
        <f t="shared" si="16"/>
        <v xml:space="preserve"> </v>
      </c>
      <c r="T23" s="42" t="str">
        <f t="shared" si="9"/>
        <v xml:space="preserve"> </v>
      </c>
    </row>
    <row r="24" spans="1:20">
      <c r="A24" s="6">
        <v>41346</v>
      </c>
      <c r="B24" s="15">
        <f t="shared" si="0"/>
        <v>0.375</v>
      </c>
      <c r="C24" s="25" t="str">
        <f t="shared" si="1"/>
        <v xml:space="preserve"> </v>
      </c>
      <c r="D24" s="8"/>
      <c r="E24" s="9"/>
      <c r="F24" s="8"/>
      <c r="G24" s="9"/>
      <c r="H24" s="9"/>
      <c r="I24" s="7" t="str">
        <f t="shared" si="2"/>
        <v xml:space="preserve"> </v>
      </c>
      <c r="J24" s="36" t="str">
        <f t="shared" si="13"/>
        <v xml:space="preserve"> </v>
      </c>
      <c r="K24" s="41" t="str">
        <f t="shared" si="4"/>
        <v xml:space="preserve"> </v>
      </c>
      <c r="L24" s="19" t="str">
        <f t="shared" si="15"/>
        <v xml:space="preserve"> </v>
      </c>
      <c r="M24" s="44"/>
      <c r="N24" s="11"/>
      <c r="O24">
        <f t="shared" si="6"/>
        <v>3</v>
      </c>
      <c r="P24" s="1" t="str">
        <f t="shared" si="11"/>
        <v/>
      </c>
      <c r="Q24" s="16">
        <f t="shared" si="7"/>
        <v>0</v>
      </c>
      <c r="R24" s="1">
        <f t="shared" si="10"/>
        <v>0</v>
      </c>
      <c r="S24" s="19" t="str">
        <f t="shared" si="16"/>
        <v xml:space="preserve"> </v>
      </c>
      <c r="T24" s="42" t="str">
        <f t="shared" si="9"/>
        <v xml:space="preserve"> </v>
      </c>
    </row>
    <row r="25" spans="1:20">
      <c r="A25" s="6">
        <v>41347</v>
      </c>
      <c r="B25" s="15">
        <f t="shared" si="0"/>
        <v>0.375</v>
      </c>
      <c r="C25" s="25" t="str">
        <f t="shared" si="1"/>
        <v xml:space="preserve"> </v>
      </c>
      <c r="D25" s="8"/>
      <c r="E25" s="9"/>
      <c r="F25" s="8"/>
      <c r="G25" s="9"/>
      <c r="H25" s="9"/>
      <c r="I25" s="7" t="str">
        <f t="shared" si="2"/>
        <v xml:space="preserve"> </v>
      </c>
      <c r="J25" s="36" t="str">
        <f t="shared" si="13"/>
        <v xml:space="preserve"> </v>
      </c>
      <c r="K25" s="41" t="str">
        <f t="shared" si="4"/>
        <v xml:space="preserve"> </v>
      </c>
      <c r="L25" s="19" t="str">
        <f t="shared" si="15"/>
        <v xml:space="preserve"> </v>
      </c>
      <c r="M25" s="44"/>
      <c r="N25" s="11"/>
      <c r="O25">
        <f t="shared" si="6"/>
        <v>4</v>
      </c>
      <c r="P25" s="1" t="str">
        <f t="shared" si="11"/>
        <v/>
      </c>
      <c r="Q25" s="16">
        <f t="shared" si="7"/>
        <v>0</v>
      </c>
      <c r="R25" s="1">
        <f t="shared" si="10"/>
        <v>0</v>
      </c>
      <c r="S25" s="19" t="str">
        <f t="shared" si="16"/>
        <v xml:space="preserve"> </v>
      </c>
      <c r="T25" s="42" t="str">
        <f t="shared" si="9"/>
        <v xml:space="preserve"> </v>
      </c>
    </row>
    <row r="26" spans="1:20">
      <c r="A26" s="6">
        <v>41348</v>
      </c>
      <c r="B26" s="15">
        <f t="shared" si="0"/>
        <v>0.375</v>
      </c>
      <c r="C26" s="25" t="str">
        <f t="shared" si="1"/>
        <v xml:space="preserve"> </v>
      </c>
      <c r="D26" s="8"/>
      <c r="E26" s="9"/>
      <c r="F26" s="8"/>
      <c r="G26" s="9"/>
      <c r="H26" s="9"/>
      <c r="I26" s="7" t="str">
        <f t="shared" si="2"/>
        <v xml:space="preserve"> </v>
      </c>
      <c r="J26" s="36" t="str">
        <f t="shared" si="13"/>
        <v xml:space="preserve"> </v>
      </c>
      <c r="K26" s="41" t="str">
        <f t="shared" si="4"/>
        <v xml:space="preserve"> </v>
      </c>
      <c r="L26" s="19" t="str">
        <f t="shared" si="15"/>
        <v xml:space="preserve"> </v>
      </c>
      <c r="M26" s="44"/>
      <c r="N26" s="11"/>
      <c r="O26">
        <f t="shared" si="6"/>
        <v>5</v>
      </c>
      <c r="P26" s="1" t="str">
        <f t="shared" si="11"/>
        <v/>
      </c>
      <c r="Q26" s="16">
        <f t="shared" si="7"/>
        <v>0</v>
      </c>
      <c r="R26" s="1">
        <f t="shared" si="10"/>
        <v>0</v>
      </c>
      <c r="S26" s="19" t="str">
        <f t="shared" si="16"/>
        <v xml:space="preserve"> </v>
      </c>
      <c r="T26" s="42" t="str">
        <f t="shared" si="9"/>
        <v xml:space="preserve"> </v>
      </c>
    </row>
    <row r="27" spans="1:20">
      <c r="A27" s="6">
        <v>41349</v>
      </c>
      <c r="B27" s="15">
        <f t="shared" si="0"/>
        <v>0.35416666666666669</v>
      </c>
      <c r="C27" s="25" t="str">
        <f t="shared" si="1"/>
        <v xml:space="preserve"> </v>
      </c>
      <c r="D27" s="8"/>
      <c r="E27" s="9"/>
      <c r="F27" s="8"/>
      <c r="G27" s="9"/>
      <c r="H27" s="9"/>
      <c r="I27" s="7" t="str">
        <f t="shared" si="2"/>
        <v xml:space="preserve"> </v>
      </c>
      <c r="J27" s="36" t="str">
        <f t="shared" si="13"/>
        <v xml:space="preserve"> </v>
      </c>
      <c r="K27" s="41" t="str">
        <f t="shared" si="4"/>
        <v xml:space="preserve"> </v>
      </c>
      <c r="L27" s="19" t="str">
        <f t="shared" si="15"/>
        <v xml:space="preserve"> </v>
      </c>
      <c r="M27" s="44"/>
      <c r="N27" s="11"/>
      <c r="O27">
        <f t="shared" si="6"/>
        <v>6</v>
      </c>
      <c r="P27" s="1" t="str">
        <f t="shared" si="11"/>
        <v xml:space="preserve"> </v>
      </c>
      <c r="Q27" s="16">
        <f t="shared" si="7"/>
        <v>0</v>
      </c>
      <c r="R27" s="1">
        <f t="shared" si="10"/>
        <v>0</v>
      </c>
      <c r="S27" s="19" t="str">
        <f t="shared" si="16"/>
        <v xml:space="preserve"> </v>
      </c>
      <c r="T27" s="42" t="str">
        <f t="shared" si="9"/>
        <v xml:space="preserve"> </v>
      </c>
    </row>
    <row r="28" spans="1:20">
      <c r="A28" s="6">
        <v>41350</v>
      </c>
      <c r="B28" s="15">
        <f t="shared" si="0"/>
        <v>0.35416666666666669</v>
      </c>
      <c r="C28" s="25" t="str">
        <f t="shared" si="1"/>
        <v xml:space="preserve"> </v>
      </c>
      <c r="D28" s="8"/>
      <c r="E28" s="9"/>
      <c r="F28" s="8"/>
      <c r="G28" s="9"/>
      <c r="H28" s="9"/>
      <c r="I28" s="7" t="str">
        <f t="shared" si="2"/>
        <v xml:space="preserve"> </v>
      </c>
      <c r="J28" s="36" t="str">
        <f t="shared" si="13"/>
        <v xml:space="preserve"> </v>
      </c>
      <c r="K28" s="41" t="str">
        <f t="shared" si="4"/>
        <v xml:space="preserve"> </v>
      </c>
      <c r="L28" s="19" t="str">
        <f t="shared" si="15"/>
        <v xml:space="preserve"> </v>
      </c>
      <c r="M28" s="44"/>
      <c r="N28" s="11"/>
      <c r="O28">
        <f t="shared" si="6"/>
        <v>7</v>
      </c>
      <c r="P28" s="1" t="str">
        <f t="shared" si="11"/>
        <v xml:space="preserve"> </v>
      </c>
      <c r="Q28" s="16">
        <f t="shared" si="7"/>
        <v>0</v>
      </c>
      <c r="R28" s="1">
        <f t="shared" si="10"/>
        <v>0</v>
      </c>
      <c r="S28" s="19" t="str">
        <f t="shared" si="16"/>
        <v xml:space="preserve"> </v>
      </c>
      <c r="T28" s="42" t="str">
        <f t="shared" si="9"/>
        <v xml:space="preserve"> </v>
      </c>
    </row>
    <row r="29" spans="1:20">
      <c r="A29" s="6">
        <v>41351</v>
      </c>
      <c r="B29" s="15">
        <f t="shared" si="0"/>
        <v>0.375</v>
      </c>
      <c r="C29" s="25" t="str">
        <f t="shared" si="1"/>
        <v xml:space="preserve"> </v>
      </c>
      <c r="D29" s="8"/>
      <c r="E29" s="9"/>
      <c r="F29" s="8"/>
      <c r="G29" s="9"/>
      <c r="H29" s="9"/>
      <c r="I29" s="7" t="str">
        <f t="shared" si="2"/>
        <v xml:space="preserve"> </v>
      </c>
      <c r="J29" s="36" t="str">
        <f t="shared" si="13"/>
        <v xml:space="preserve"> </v>
      </c>
      <c r="K29" s="41" t="str">
        <f t="shared" si="4"/>
        <v xml:space="preserve"> </v>
      </c>
      <c r="L29" s="19" t="str">
        <f t="shared" si="15"/>
        <v xml:space="preserve"> </v>
      </c>
      <c r="M29" s="44"/>
      <c r="N29" s="11"/>
      <c r="O29">
        <f t="shared" si="6"/>
        <v>1</v>
      </c>
      <c r="P29" s="1" t="str">
        <f t="shared" si="11"/>
        <v/>
      </c>
      <c r="Q29" s="16">
        <f t="shared" si="7"/>
        <v>0</v>
      </c>
      <c r="R29" s="1">
        <f t="shared" si="10"/>
        <v>0</v>
      </c>
      <c r="S29" s="19" t="str">
        <f t="shared" si="16"/>
        <v xml:space="preserve"> </v>
      </c>
      <c r="T29" s="42" t="str">
        <f t="shared" si="9"/>
        <v xml:space="preserve"> </v>
      </c>
    </row>
    <row r="30" spans="1:20">
      <c r="A30" s="6">
        <v>41352</v>
      </c>
      <c r="B30" s="15">
        <f t="shared" si="0"/>
        <v>0.375</v>
      </c>
      <c r="C30" s="25" t="str">
        <f t="shared" si="1"/>
        <v xml:space="preserve"> </v>
      </c>
      <c r="D30" s="8"/>
      <c r="E30" s="9"/>
      <c r="F30" s="8"/>
      <c r="G30" s="9"/>
      <c r="H30" s="9"/>
      <c r="I30" s="7" t="str">
        <f t="shared" si="2"/>
        <v xml:space="preserve"> </v>
      </c>
      <c r="J30" s="36" t="str">
        <f t="shared" si="13"/>
        <v xml:space="preserve"> </v>
      </c>
      <c r="K30" s="41" t="str">
        <f t="shared" si="4"/>
        <v xml:space="preserve"> </v>
      </c>
      <c r="L30" s="19" t="str">
        <f t="shared" si="15"/>
        <v xml:space="preserve"> </v>
      </c>
      <c r="M30" s="44"/>
      <c r="N30" s="11"/>
      <c r="O30">
        <f t="shared" si="6"/>
        <v>2</v>
      </c>
      <c r="P30" s="1" t="str">
        <f t="shared" si="11"/>
        <v/>
      </c>
      <c r="Q30" s="16">
        <f t="shared" si="7"/>
        <v>0</v>
      </c>
      <c r="R30" s="1">
        <f t="shared" si="10"/>
        <v>0</v>
      </c>
      <c r="S30" s="19" t="str">
        <f t="shared" si="16"/>
        <v xml:space="preserve"> </v>
      </c>
      <c r="T30" s="42" t="str">
        <f t="shared" si="9"/>
        <v xml:space="preserve"> </v>
      </c>
    </row>
    <row r="31" spans="1:20">
      <c r="A31" s="6">
        <v>41353</v>
      </c>
      <c r="B31" s="15">
        <f t="shared" si="0"/>
        <v>0.375</v>
      </c>
      <c r="C31" s="25" t="str">
        <f t="shared" si="1"/>
        <v xml:space="preserve"> </v>
      </c>
      <c r="D31" s="8"/>
      <c r="E31" s="9"/>
      <c r="F31" s="8"/>
      <c r="G31" s="9"/>
      <c r="H31" s="9"/>
      <c r="I31" s="7" t="str">
        <f t="shared" si="2"/>
        <v xml:space="preserve"> </v>
      </c>
      <c r="J31" s="36" t="str">
        <f t="shared" si="13"/>
        <v xml:space="preserve"> </v>
      </c>
      <c r="K31" s="41" t="str">
        <f t="shared" si="4"/>
        <v xml:space="preserve"> </v>
      </c>
      <c r="L31" s="19" t="str">
        <f t="shared" si="15"/>
        <v xml:space="preserve"> </v>
      </c>
      <c r="M31" s="44"/>
      <c r="N31" s="11"/>
      <c r="O31">
        <f t="shared" si="6"/>
        <v>3</v>
      </c>
      <c r="P31" s="1" t="str">
        <f t="shared" si="11"/>
        <v/>
      </c>
      <c r="Q31" s="16">
        <f t="shared" si="7"/>
        <v>0</v>
      </c>
      <c r="R31" s="1">
        <f t="shared" si="10"/>
        <v>0</v>
      </c>
      <c r="S31" s="19" t="str">
        <f t="shared" si="16"/>
        <v xml:space="preserve"> </v>
      </c>
      <c r="T31" s="42" t="str">
        <f t="shared" si="9"/>
        <v xml:space="preserve"> </v>
      </c>
    </row>
    <row r="32" spans="1:20">
      <c r="A32" s="6">
        <v>41354</v>
      </c>
      <c r="B32" s="15">
        <f t="shared" si="0"/>
        <v>0.375</v>
      </c>
      <c r="C32" s="25" t="str">
        <f t="shared" si="1"/>
        <v xml:space="preserve"> </v>
      </c>
      <c r="D32" s="8"/>
      <c r="E32" s="9"/>
      <c r="F32" s="8"/>
      <c r="G32" s="9"/>
      <c r="H32" s="9"/>
      <c r="I32" s="7" t="str">
        <f t="shared" si="2"/>
        <v xml:space="preserve"> </v>
      </c>
      <c r="J32" s="36" t="str">
        <f t="shared" si="13"/>
        <v xml:space="preserve"> </v>
      </c>
      <c r="K32" s="41" t="str">
        <f t="shared" si="4"/>
        <v xml:space="preserve"> </v>
      </c>
      <c r="L32" s="19" t="str">
        <f t="shared" si="15"/>
        <v xml:space="preserve"> </v>
      </c>
      <c r="M32" s="44"/>
      <c r="N32" s="11"/>
      <c r="O32">
        <f t="shared" si="6"/>
        <v>4</v>
      </c>
      <c r="P32" s="1" t="str">
        <f t="shared" si="11"/>
        <v/>
      </c>
      <c r="Q32" s="16">
        <f t="shared" si="7"/>
        <v>0</v>
      </c>
      <c r="R32" s="1">
        <f t="shared" si="10"/>
        <v>0</v>
      </c>
      <c r="S32" s="19" t="str">
        <f t="shared" si="16"/>
        <v xml:space="preserve"> </v>
      </c>
      <c r="T32" s="42" t="str">
        <f t="shared" si="9"/>
        <v xml:space="preserve"> </v>
      </c>
    </row>
    <row r="33" spans="1:20">
      <c r="A33" s="6"/>
      <c r="B33" s="15">
        <f t="shared" si="0"/>
        <v>0.35416666666666669</v>
      </c>
      <c r="C33" s="25" t="str">
        <f t="shared" si="1"/>
        <v xml:space="preserve"> </v>
      </c>
      <c r="D33" s="9"/>
      <c r="E33" s="9"/>
      <c r="F33" s="9"/>
      <c r="G33" s="9"/>
      <c r="H33" s="9"/>
      <c r="I33" s="7" t="str">
        <f t="shared" si="2"/>
        <v xml:space="preserve"> </v>
      </c>
      <c r="J33" s="36" t="str">
        <f t="shared" si="13"/>
        <v xml:space="preserve"> </v>
      </c>
      <c r="K33" s="41" t="str">
        <f t="shared" si="4"/>
        <v xml:space="preserve"> </v>
      </c>
      <c r="L33" s="19" t="str">
        <f t="shared" si="15"/>
        <v xml:space="preserve"> </v>
      </c>
      <c r="M33" s="44"/>
      <c r="N33" s="11"/>
      <c r="O33">
        <f t="shared" si="6"/>
        <v>6</v>
      </c>
      <c r="P33" s="1" t="str">
        <f t="shared" si="11"/>
        <v xml:space="preserve"> </v>
      </c>
      <c r="Q33" s="16">
        <f t="shared" si="7"/>
        <v>0</v>
      </c>
      <c r="R33" s="1">
        <f t="shared" si="10"/>
        <v>0</v>
      </c>
      <c r="S33" s="19" t="str">
        <f t="shared" si="16"/>
        <v xml:space="preserve"> </v>
      </c>
      <c r="T33" s="42" t="str">
        <f t="shared" si="9"/>
        <v xml:space="preserve"> </v>
      </c>
    </row>
    <row r="34" spans="1:20">
      <c r="A34" s="14">
        <f>COUNT(A3:A33)</f>
        <v>30</v>
      </c>
      <c r="B34" s="14">
        <f>COUNT(B3:B33)</f>
        <v>31</v>
      </c>
      <c r="C34" s="26">
        <f>SUM(C3:C33)</f>
        <v>0</v>
      </c>
      <c r="D34" s="40"/>
      <c r="E34" s="14">
        <f>SUM(E3:E33)</f>
        <v>0</v>
      </c>
      <c r="F34" s="14">
        <f>COUNT(F3:F33)</f>
        <v>16</v>
      </c>
      <c r="G34" s="14"/>
      <c r="H34" s="14"/>
      <c r="I34" s="18"/>
      <c r="J34" s="46">
        <f>SUM(J4:J33)</f>
        <v>6.3013888888888889</v>
      </c>
      <c r="K34" s="43">
        <f>SUM(K4:K33)</f>
        <v>0.58333333333333337</v>
      </c>
      <c r="L34" s="39">
        <f>SUM(L4:L33)</f>
        <v>5.7180555555555559</v>
      </c>
      <c r="M34" s="45"/>
      <c r="N34" s="11"/>
      <c r="P34" s="1"/>
      <c r="S34" s="18" t="e">
        <f>SUM(S4:S33)</f>
        <v>#VALUE!</v>
      </c>
      <c r="T34" s="18">
        <f>SUM(T6:T33)</f>
        <v>0.16666666666666666</v>
      </c>
    </row>
    <row r="35" spans="1:20" ht="22.5" thickBot="1">
      <c r="A35" s="20" t="s">
        <v>18</v>
      </c>
      <c r="B35" s="20" t="s">
        <v>2</v>
      </c>
      <c r="D35" s="28">
        <f>COUNTIF(C3:C33,("&gt;0"))</f>
        <v>0</v>
      </c>
      <c r="E35" s="20" t="s">
        <v>21</v>
      </c>
      <c r="S35" s="31"/>
    </row>
    <row r="36" spans="1:20" ht="22.5" thickBot="1">
      <c r="B36" s="20" t="s">
        <v>20</v>
      </c>
      <c r="D36" s="22">
        <f>COUNTIF(M4:M34,"ลาป่วย")</f>
        <v>0</v>
      </c>
      <c r="E36" s="20" t="s">
        <v>21</v>
      </c>
      <c r="I36" s="27" t="s">
        <v>17</v>
      </c>
      <c r="K36" s="21"/>
      <c r="S36" s="21"/>
      <c r="T36" s="21"/>
    </row>
    <row r="37" spans="1:20" ht="22.5" thickBot="1">
      <c r="B37" s="20" t="s">
        <v>14</v>
      </c>
      <c r="D37" s="22">
        <f>COUNTIF(M5:M35,"ลากิจ")</f>
        <v>0</v>
      </c>
      <c r="E37" s="20" t="s">
        <v>21</v>
      </c>
      <c r="I37" s="27" t="s">
        <v>0</v>
      </c>
      <c r="K37" s="22"/>
      <c r="P37" s="34"/>
      <c r="S37" s="22"/>
      <c r="T37" s="22"/>
    </row>
    <row r="38" spans="1:20" ht="22.5" thickBot="1">
      <c r="B38" s="20" t="s">
        <v>19</v>
      </c>
      <c r="D38" s="21">
        <f>COUNTIF(M6:M36,"ขาด")</f>
        <v>0</v>
      </c>
      <c r="E38" s="20" t="s">
        <v>21</v>
      </c>
      <c r="P38" s="34"/>
    </row>
    <row r="39" spans="1:20">
      <c r="O39" s="34"/>
      <c r="S39" s="3"/>
    </row>
    <row r="40" spans="1:20">
      <c r="P40" s="35"/>
      <c r="S40" s="33"/>
    </row>
    <row r="41" spans="1:20">
      <c r="S41" s="32"/>
    </row>
    <row r="43" spans="1:20">
      <c r="S43" s="3"/>
    </row>
    <row r="44" spans="1:20">
      <c r="S44" s="3"/>
    </row>
    <row r="45" spans="1:20">
      <c r="S45" s="32"/>
    </row>
    <row r="46" spans="1:20">
      <c r="S46" s="20"/>
    </row>
  </sheetData>
  <customSheetViews>
    <customSheetView guid="{3D6A192E-AE4E-483A-BE9A-DE5D394F47C6}" hiddenColumns="1" topLeftCell="A16">
      <selection activeCell="F23" sqref="F23"/>
      <pageMargins left="0.17" right="0.16" top="0.16" bottom="0.15" header="0.13" footer="0.14000000000000001"/>
      <pageSetup paperSize="9" orientation="portrait" verticalDpi="0" r:id="rId1"/>
      <headerFooter alignWithMargins="0"/>
    </customSheetView>
  </customSheetViews>
  <phoneticPr fontId="39" type="noConversion"/>
  <conditionalFormatting sqref="D38:F53 H38:H53 C37:C53 G37:G53 C1:I1 I37:I53 K1 S1:T1 K37:K53 S37:T53">
    <cfRule type="expression" dxfId="12" priority="13" stopIfTrue="1">
      <formula>EXACT("8:30",$B3)</formula>
    </cfRule>
  </conditionalFormatting>
  <conditionalFormatting sqref="Q3:Q33 K3:K34 M3:N33 S3:T33 A3:J33">
    <cfRule type="expression" dxfId="11" priority="10" stopIfTrue="1">
      <formula>EXACT(7,$O3)</formula>
    </cfRule>
    <cfRule type="expression" dxfId="10" priority="11" stopIfTrue="1">
      <formula>EXACT(6,$O3)</formula>
    </cfRule>
    <cfRule type="expression" dxfId="9" priority="12" stopIfTrue="1">
      <formula>EXACT(3,$O3)</formula>
    </cfRule>
  </conditionalFormatting>
  <conditionalFormatting sqref="L3:L33">
    <cfRule type="expression" dxfId="8" priority="7" stopIfTrue="1">
      <formula>EXACT(7,$O3)</formula>
    </cfRule>
    <cfRule type="expression" dxfId="7" priority="8" stopIfTrue="1">
      <formula>EXACT(6,$O3)</formula>
    </cfRule>
    <cfRule type="expression" dxfId="6" priority="9" stopIfTrue="1">
      <formula>EXACT(3,$O3)</formula>
    </cfRule>
  </conditionalFormatting>
  <conditionalFormatting sqref="D4:E18 F4:F16">
    <cfRule type="expression" dxfId="5" priority="4" stopIfTrue="1">
      <formula>EXACT(7,$O4)</formula>
    </cfRule>
    <cfRule type="expression" dxfId="4" priority="5" stopIfTrue="1">
      <formula>EXACT(6,$O4)</formula>
    </cfRule>
    <cfRule type="expression" dxfId="3" priority="6" stopIfTrue="1">
      <formula>EXACT(3,$O4)</formula>
    </cfRule>
  </conditionalFormatting>
  <conditionalFormatting sqref="H4:H16">
    <cfRule type="expression" dxfId="2" priority="1" stopIfTrue="1">
      <formula>EXACT(7,$O4)</formula>
    </cfRule>
    <cfRule type="expression" dxfId="1" priority="2" stopIfTrue="1">
      <formula>EXACT(6,$O4)</formula>
    </cfRule>
    <cfRule type="expression" dxfId="0" priority="3" stopIfTrue="1">
      <formula>EXACT(3,$O4)</formula>
    </cfRule>
  </conditionalFormatting>
  <dataValidations count="1">
    <dataValidation type="list" allowBlank="1" showInputMessage="1" sqref="M3:N3 M4:M33">
      <formula1>" ,ลาป่วย,ลากิจ,ขาด"</formula1>
    </dataValidation>
  </dataValidations>
  <pageMargins left="0.17" right="0.16" top="0.16" bottom="0.15" header="0.13" footer="0.14000000000000001"/>
  <pageSetup paperSize="9" orientation="portrait" verticalDpi="0" r:id="rId2"/>
  <headerFooter alignWithMargins="0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1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 Used Only</dc:creator>
  <cp:lastModifiedBy>OOooOOoo</cp:lastModifiedBy>
  <cp:lastPrinted>2013-03-10T04:43:53Z</cp:lastPrinted>
  <dcterms:created xsi:type="dcterms:W3CDTF">2013-02-28T06:36:42Z</dcterms:created>
  <dcterms:modified xsi:type="dcterms:W3CDTF">2013-03-18T15:55:08Z</dcterms:modified>
</cp:coreProperties>
</file>