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/>
  </bookViews>
  <sheets>
    <sheet name="List" sheetId="16" r:id="rId1"/>
    <sheet name="name" sheetId="17" r:id="rId2"/>
  </sheets>
  <functionGroups/>
  <definedNames>
    <definedName name="_xlnm._FilterDatabase" localSheetId="0" hidden="1">List!#REF!</definedName>
    <definedName name="_xlnm.Criteria" localSheetId="0">List!#REF!</definedName>
    <definedName name="_xlnm.Database">#REF!</definedName>
    <definedName name="_xlnm.Extract" localSheetId="0">List!#REF!</definedName>
    <definedName name="name">name!$A$1:$B$70</definedName>
    <definedName name="_xlnm.Print_Area" localSheetId="0">List!#REF!</definedName>
    <definedName name="_xlnm.Print_Titles" localSheetId="0">List!$8:$9</definedName>
  </definedNames>
  <calcPr calcId="124519"/>
</workbook>
</file>

<file path=xl/calcChain.xml><?xml version="1.0" encoding="utf-8"?>
<calcChain xmlns="http://schemas.openxmlformats.org/spreadsheetml/2006/main">
  <c r="AB10" i="16"/>
  <c r="AB11" s="1"/>
  <c r="Z10"/>
  <c r="Z11" s="1"/>
  <c r="AD10"/>
  <c r="AD11" s="1"/>
  <c r="W10"/>
  <c r="W11"/>
  <c r="AC28"/>
  <c r="AA28"/>
  <c r="AC27"/>
  <c r="AA27"/>
  <c r="AC26"/>
  <c r="AA26"/>
  <c r="AC25"/>
  <c r="AA25"/>
  <c r="AC24"/>
  <c r="AA24"/>
  <c r="AC23"/>
  <c r="AA23"/>
  <c r="AC22"/>
  <c r="AA22"/>
  <c r="AC21"/>
  <c r="AA21"/>
  <c r="AC20"/>
  <c r="AA20"/>
  <c r="AC19"/>
  <c r="AA19"/>
  <c r="AC18"/>
  <c r="AA18"/>
  <c r="AC17"/>
  <c r="AA17"/>
  <c r="AC16"/>
  <c r="AA16"/>
  <c r="AC15"/>
  <c r="AA15"/>
  <c r="AC14"/>
  <c r="AA14"/>
  <c r="AC13"/>
  <c r="AA13"/>
  <c r="AC12"/>
  <c r="AA12"/>
  <c r="AC10"/>
  <c r="AC11" s="1"/>
  <c r="AA10"/>
  <c r="AA11" s="1"/>
  <c r="C28"/>
  <c r="C27"/>
  <c r="C26"/>
  <c r="C25"/>
  <c r="C24"/>
  <c r="C23"/>
  <c r="C22"/>
  <c r="C21"/>
  <c r="C20"/>
  <c r="C19"/>
  <c r="C18"/>
  <c r="C17"/>
  <c r="C16"/>
  <c r="C15"/>
  <c r="C14"/>
  <c r="C13"/>
  <c r="C12"/>
  <c r="V28"/>
  <c r="U28"/>
  <c r="S28"/>
  <c r="R28"/>
  <c r="Q28"/>
  <c r="O28"/>
  <c r="V27"/>
  <c r="U27"/>
  <c r="S27"/>
  <c r="R27"/>
  <c r="Q27"/>
  <c r="O27"/>
  <c r="V26"/>
  <c r="U26"/>
  <c r="S26"/>
  <c r="R26"/>
  <c r="Q26"/>
  <c r="O26"/>
  <c r="V25"/>
  <c r="U25"/>
  <c r="S25"/>
  <c r="R25"/>
  <c r="Q25"/>
  <c r="O25"/>
  <c r="V24"/>
  <c r="U24"/>
  <c r="S24"/>
  <c r="R24"/>
  <c r="Q24"/>
  <c r="O24"/>
  <c r="V23"/>
  <c r="U23"/>
  <c r="S23"/>
  <c r="R23"/>
  <c r="Q23"/>
  <c r="O23"/>
  <c r="V22"/>
  <c r="U22"/>
  <c r="S22"/>
  <c r="R22"/>
  <c r="Q22"/>
  <c r="O22"/>
  <c r="V21"/>
  <c r="U21"/>
  <c r="S21"/>
  <c r="R21"/>
  <c r="Q21"/>
  <c r="O21"/>
  <c r="V20"/>
  <c r="U20"/>
  <c r="S20"/>
  <c r="R20"/>
  <c r="Q20"/>
  <c r="O20"/>
  <c r="V19"/>
  <c r="U19"/>
  <c r="S19"/>
  <c r="R19"/>
  <c r="Q19"/>
  <c r="O19"/>
  <c r="V18"/>
  <c r="U18"/>
  <c r="S18"/>
  <c r="R18"/>
  <c r="Q18"/>
  <c r="O18"/>
  <c r="V17"/>
  <c r="U17"/>
  <c r="S17"/>
  <c r="R17"/>
  <c r="Q17"/>
  <c r="O17"/>
  <c r="V16"/>
  <c r="U16"/>
  <c r="S16"/>
  <c r="R16"/>
  <c r="Q16"/>
  <c r="O16"/>
  <c r="V15"/>
  <c r="U15"/>
  <c r="S15"/>
  <c r="R15"/>
  <c r="Q15"/>
  <c r="O15"/>
  <c r="V14"/>
  <c r="U14"/>
  <c r="S14"/>
  <c r="R14"/>
  <c r="Q14"/>
  <c r="O14"/>
  <c r="V13"/>
  <c r="U13"/>
  <c r="S13"/>
  <c r="R13"/>
  <c r="Q13"/>
  <c r="O13"/>
  <c r="V12"/>
  <c r="U12"/>
  <c r="S12"/>
  <c r="R12"/>
  <c r="Q12"/>
  <c r="O12"/>
  <c r="P12"/>
  <c r="P13"/>
  <c r="P14"/>
  <c r="P15"/>
  <c r="P16"/>
  <c r="P17"/>
  <c r="P18"/>
  <c r="P19"/>
  <c r="P20"/>
  <c r="P21"/>
  <c r="P22"/>
  <c r="P23"/>
  <c r="P24"/>
  <c r="P25"/>
  <c r="P26"/>
  <c r="P27"/>
  <c r="P28"/>
  <c r="T28"/>
  <c r="T27"/>
  <c r="T26"/>
  <c r="T25"/>
  <c r="T24"/>
  <c r="T23"/>
  <c r="T22"/>
  <c r="T21"/>
  <c r="T20"/>
  <c r="T19"/>
  <c r="T18"/>
  <c r="T17"/>
  <c r="T16"/>
  <c r="T15"/>
  <c r="T14"/>
  <c r="T13"/>
  <c r="T12"/>
  <c r="X12"/>
  <c r="X13"/>
  <c r="X14"/>
  <c r="X15"/>
  <c r="X16"/>
  <c r="X17"/>
  <c r="X18"/>
  <c r="X19"/>
  <c r="X20"/>
  <c r="X21"/>
  <c r="X22"/>
  <c r="X23"/>
  <c r="X24"/>
  <c r="X25"/>
  <c r="X26"/>
  <c r="X27"/>
  <c r="X28"/>
  <c r="Y28"/>
  <c r="Y27"/>
  <c r="Y26"/>
  <c r="Y25"/>
  <c r="Y24"/>
  <c r="Y23"/>
  <c r="Y22"/>
  <c r="Y21"/>
  <c r="Y20"/>
  <c r="Y19"/>
  <c r="Y18"/>
  <c r="Y17"/>
  <c r="Y16"/>
  <c r="Y15"/>
  <c r="Y14"/>
  <c r="Y13"/>
  <c r="Y12"/>
  <c r="Y10" l="1"/>
  <c r="Y11" s="1"/>
  <c r="X10"/>
  <c r="X11" s="1"/>
  <c r="T10"/>
  <c r="T11" s="1"/>
  <c r="AE28"/>
  <c r="AF28" s="1"/>
  <c r="AE27"/>
  <c r="AF27" s="1"/>
  <c r="AE26"/>
  <c r="AF26" s="1"/>
  <c r="AE25"/>
  <c r="AF25" s="1"/>
  <c r="AE24"/>
  <c r="AF24" s="1"/>
  <c r="AE23"/>
  <c r="AF23" s="1"/>
  <c r="AE22"/>
  <c r="AF22" s="1"/>
  <c r="AE21"/>
  <c r="AF21" s="1"/>
  <c r="AE20"/>
  <c r="AF20" s="1"/>
  <c r="AE19"/>
  <c r="AF19" s="1"/>
  <c r="AE18"/>
  <c r="AF18" s="1"/>
  <c r="AE17"/>
  <c r="AF17" s="1"/>
  <c r="AE16"/>
  <c r="AF16" s="1"/>
  <c r="AE15"/>
  <c r="AF15" s="1"/>
  <c r="AE14"/>
  <c r="AF14" s="1"/>
  <c r="AE13"/>
  <c r="AF13" s="1"/>
  <c r="AE12"/>
  <c r="P10"/>
  <c r="P11" s="1"/>
  <c r="Q10"/>
  <c r="Q11" s="1"/>
  <c r="R10"/>
  <c r="R11" s="1"/>
  <c r="S10"/>
  <c r="S11" s="1"/>
  <c r="U10"/>
  <c r="U11" s="1"/>
  <c r="V10"/>
  <c r="V11" s="1"/>
  <c r="AF12" l="1"/>
  <c r="AF10" s="1"/>
  <c r="AF11" s="1"/>
  <c r="AE10"/>
  <c r="AE11" s="1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<sst xmlns="http://schemas.openxmlformats.org/spreadsheetml/2006/main" count="137" uniqueCount="135">
  <si>
    <t>ê¾©À®ˆº</t>
  </si>
  <si>
    <t>®¾¨¡¾­­¿</t>
  </si>
  <si>
    <t>»ñ®º½­÷´ñ©</t>
  </si>
  <si>
    <t>¹ñ¡ 8%</t>
  </si>
  <si>
    <t>»ñ®ªö¸¥ò¤êñ¤Ïö©</t>
  </si>
  <si>
    <t>ì¸´ 1 À©õº­</t>
  </si>
  <si>
    <t>ª/Î</t>
  </si>
  <si>
    <t>º/§</t>
  </si>
  <si>
    <t>ê/®</t>
  </si>
  <si>
    <t>²/©</t>
  </si>
  <si>
    <t>¹/£</t>
  </si>
  <si>
    <t>§ˆÁì½­¾´¦½¡÷­</t>
  </si>
  <si>
    <t>À²©</t>
  </si>
  <si>
    <t>¯ò¡¾­</t>
  </si>
  <si>
    <t>§˜­</t>
  </si>
  <si>
    <t>¢˜­</t>
  </si>
  <si>
    <t>©ñ©¦½­ó</t>
  </si>
  <si>
    <t>À¤ò­À©õº­</t>
  </si>
  <si>
    <t>¯½À²©º÷©¹­ø­ê†Ä©É»ñ®</t>
  </si>
  <si>
    <t>À¤ò­º÷©¹­ø­ªÈ¾¤Åê†Ä©É»ñ®</t>
  </si>
  <si>
    <t>ªÔÁ¹­È¤</t>
  </si>
  <si>
    <t>º¾§ó®£ø</t>
  </si>
  <si>
    <t>²ø©º¨</t>
  </si>
  <si>
    <t>¹ûº¤£¸®</t>
  </si>
  <si>
    <t>º¾¨÷¡¾­</t>
  </si>
  <si>
    <t>¥¿­¸­À¤ò­</t>
  </si>
  <si>
    <t>À´ñ¼</t>
  </si>
  <si>
    <t>À¤ò­­½Â¨</t>
  </si>
  <si>
    <t>ì¸´À¤ò­Ä©É</t>
  </si>
  <si>
    <t>º¾¡º­</t>
  </si>
  <si>
    <t>¹ñ¡</t>
  </si>
  <si>
    <t>ìø¡</t>
  </si>
  <si>
    <t>ì¸´ 3 À©õº­</t>
  </si>
  <si>
    <t>ì/©</t>
  </si>
  <si>
    <t>¦º­À¡ó­</t>
  </si>
  <si>
    <t>¯½À²©
²/¤</t>
  </si>
  <si>
    <t>¢˜­¡¾­
¦ô¡¦¾</t>
  </si>
  <si>
    <t>ì½¹ñ©
Îú¸¨¤¾­</t>
  </si>
  <si>
    <t>mD vk]udvo rao[5ffu</t>
  </si>
  <si>
    <t>mD [5omao ;aofu</t>
  </si>
  <si>
    <t>mD lq,ltoyf lu;yw]</t>
  </si>
  <si>
    <t>oD l5rkrvo lu]y;afmt</t>
  </si>
  <si>
    <t>mD ,j;omqo ;ao,tou</t>
  </si>
  <si>
    <t>mD sq'mv' vyomtfklu</t>
  </si>
  <si>
    <t>oD lq,lu ]ad-u;u</t>
  </si>
  <si>
    <t>oD l5dlts;kf lu]k;q'</t>
  </si>
  <si>
    <t>mD lq,9yf raolu</t>
  </si>
  <si>
    <t>mD l5]af d5,[klyf</t>
  </si>
  <si>
    <t>mD [5flt[q' l5dzk]u</t>
  </si>
  <si>
    <t>mD g]uj, cl';aograo</t>
  </si>
  <si>
    <t>mD lq,[6o cdh;-6</t>
  </si>
  <si>
    <t>mD sp5p s^;'sko</t>
  </si>
  <si>
    <t>mD [5o,u oaomtw-</t>
  </si>
  <si>
    <t>mD[5o7q' Iadxtlyf</t>
  </si>
  <si>
    <t>mD lq,rko lul5rao</t>
  </si>
  <si>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</si>
  <si>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</si>
  <si>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</si>
  <si>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</si>
  <si>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</si>
  <si>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</si>
  <si>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</si>
  <si>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</si>
  <si>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</si>
  <si>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</si>
  <si>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</si>
  <si>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</si>
  <si>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</si>
  <si>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</si>
  <si>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</si>
  <si>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</si>
  <si>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</si>
  <si>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</si>
  <si>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</si>
  <si>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</si>
  <si>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</si>
  <si>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</si>
  <si>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</si>
  <si>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</si>
  <si>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</si>
  <si>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</si>
  <si>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</si>
  <si>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</si>
  <si>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</si>
  <si>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</si>
  <si>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</si>
  <si>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</si>
  <si>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</si>
  <si>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</si>
  <si>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</si>
  <si>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</si>
  <si>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</si>
  <si>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</si>
  <si>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</si>
  <si>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</si>
  <si>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</si>
  <si>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</si>
  <si>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</si>
  <si>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</si>
  <si>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</si>
  <si>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</si>
  <si>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</si>
  <si>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</si>
  <si>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</si>
  <si>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</si>
  <si>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</si>
  <si>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</si>
  <si>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</si>
  <si>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</si>
  <si>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</si>
  <si>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</si>
  <si>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</si>
  <si>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</si>
  <si>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</si>
  <si>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</si>
  <si>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</si>
  <si>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</si>
  <si>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</si>
  <si>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</si>
  <si>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</si>
  <si>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</si>
  <si>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</si>
  <si>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</si>
  <si>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</si>
  <si>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</si>
  <si>
    <t xml:space="preserve">®ñ­§ó¥¿­¸­£ö­¯½¥¿¡¾­ªö¸¥ò¤»ñ®À¤ò­À©õº­¯½¥¿¤¸© 2/ 2011Œ2012( À©õº­ 1,2,3/2012 ) </t>
  </si>
  <si>
    <t>¦¾ê¾ì½­½ìñ© ¯½§¾êò¯½Äª ¯½§¾§ö­ì¾¸</t>
  </si>
  <si>
    <t>¦ñ­ªò²¾® Àº¡½ì¾© ¯½§¾êò¯½Äª Àº¡½²¾® ¸ñ©ê½­½«¾¸º­</t>
  </si>
  <si>
    <t>Àì¡ê†. . . . . . . ./¦¡.´²</t>
  </si>
  <si>
    <t>¸ñ­êó. . . . . . . . . ./. . . . . . ./. . . . . . . . .</t>
  </si>
  <si>
    <t>Á¢¸¤ Ä§¨½®øìó</t>
  </si>
  <si>
    <t>²½Á­¡¦ô¡¦¾êò¡¾­ Áì½¡òì¾Á¢¸¤</t>
  </si>
  <si>
    <t>¹ûº¤¡¾­¦ô¡¦¾êò¡¾­ Áì½¡òì¾À´õº¤</t>
  </si>
  <si>
    <t>¦ñ¤ì¸´ê‰¸¹Éº¤¡¾­¦ô¡¦¾êò¡¾­ Áì½¡òì¾À´õº¤</t>
  </si>
  <si>
    <t>ì¾¨À§ñ­
°øÉ¡È¼¸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</si>
</sst>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4">
    <font>
      <sz val="10"/>
      <name val="Arial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  <font>
      <sz val="12"/>
      <name val="Saysettha Lao"/>
      <family val="2"/>
    </font>
    <font>
      <b/>
      <sz val="12"/>
      <name val="Saysettha Lao"/>
      <family val="2"/>
    </font>
    <font>
      <sz val="18"/>
      <name val="Alice_5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4"/>
      <name val="Saysettha Lao"/>
      <family val="2"/>
    </font>
    <font>
      <sz val="12"/>
      <color theme="1"/>
      <name val="Saysettha Lao"/>
      <family val="2"/>
    </font>
    <font>
      <sz val="10"/>
      <name val="MS Sans Serif"/>
      <family val="2"/>
      <charset val="222"/>
    </font>
    <font>
      <sz val="18"/>
      <name val="Saysettha Lao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0" fontId="4" fillId="0" borderId="1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187" fontId="4" fillId="0" borderId="0" xfId="1" applyNumberFormat="1" applyFont="1" applyFill="1" applyAlignment="1">
      <alignment vertical="center"/>
    </xf>
    <xf numFmtId="41" fontId="7" fillId="0" borderId="1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0" fontId="4" fillId="0" borderId="0" xfId="0" applyFont="1" applyFill="1"/>
    <xf numFmtId="0" fontId="11" fillId="0" borderId="4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187" fontId="4" fillId="0" borderId="0" xfId="1" applyNumberFormat="1" applyFont="1" applyFill="1" applyBorder="1" applyAlignment="1">
      <alignment vertical="center"/>
    </xf>
    <xf numFmtId="188" fontId="7" fillId="0" borderId="0" xfId="0" applyNumberFormat="1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vertical="center"/>
    </xf>
    <xf numFmtId="1" fontId="8" fillId="0" borderId="2" xfId="0" applyNumberFormat="1" applyFont="1" applyFill="1" applyBorder="1" applyAlignment="1">
      <alignment horizontal="center" vertical="center"/>
    </xf>
    <xf numFmtId="3" fontId="12" fillId="0" borderId="2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5"/>
  <dimension ref="A1:AG28"/>
  <sheetViews>
    <sheetView tabSelected="1" topLeftCell="A21" workbookViewId="0">
      <selection activeCell="F31" sqref="F31"/>
    </sheetView>
  </sheetViews>
  <sheetFormatPr defaultColWidth="10.140625" defaultRowHeight="24"/>
  <cols>
    <col min="1" max="1" width="4.7109375" style="19" bestFit="1" customWidth="1"/>
    <col min="2" max="2" width="29.85546875" style="16" customWidth="1"/>
    <col min="3" max="3" width="5.140625" style="18" customWidth="1"/>
    <col min="4" max="4" width="6.7109375" style="17" customWidth="1"/>
    <col min="5" max="5" width="7.85546875" style="17" customWidth="1"/>
    <col min="6" max="6" width="8.140625" style="17" customWidth="1"/>
    <col min="7" max="7" width="11.85546875" style="18" bestFit="1" customWidth="1"/>
    <col min="8" max="8" width="5.5703125" style="17" customWidth="1"/>
    <col min="9" max="9" width="4.7109375" style="17" customWidth="1"/>
    <col min="10" max="12" width="4.85546875" style="17" customWidth="1"/>
    <col min="13" max="13" width="4.140625" style="17" customWidth="1"/>
    <col min="14" max="14" width="5" style="17" bestFit="1" customWidth="1"/>
    <col min="15" max="15" width="8.28515625" style="17" customWidth="1"/>
    <col min="16" max="16" width="16" style="18" customWidth="1"/>
    <col min="17" max="19" width="13.140625" style="18" customWidth="1"/>
    <col min="20" max="20" width="9.140625" style="18" customWidth="1"/>
    <col min="21" max="21" width="13.140625" style="18" customWidth="1"/>
    <col min="22" max="22" width="11.85546875" style="18" customWidth="1"/>
    <col min="23" max="23" width="9.28515625" style="18" customWidth="1"/>
    <col min="24" max="24" width="14.28515625" style="18" customWidth="1"/>
    <col min="25" max="25" width="10.140625" style="18" customWidth="1"/>
    <col min="26" max="26" width="6.140625" style="18" customWidth="1"/>
    <col min="27" max="27" width="13.140625" style="18" customWidth="1"/>
    <col min="28" max="28" width="6.140625" style="18" customWidth="1"/>
    <col min="29" max="30" width="11.85546875" style="18" customWidth="1"/>
    <col min="31" max="32" width="16" style="18" customWidth="1"/>
    <col min="33" max="33" width="11.85546875" style="18" bestFit="1" customWidth="1"/>
  </cols>
  <sheetData>
    <row r="1" spans="1:33">
      <c r="A1" s="32" t="s">
        <v>126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</row>
    <row r="2" spans="1:33">
      <c r="A2" s="32" t="s">
        <v>127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</row>
    <row r="3" spans="1:33">
      <c r="A3" s="37" t="s">
        <v>130</v>
      </c>
      <c r="B3" s="37"/>
      <c r="C3" s="21"/>
      <c r="D3" s="20"/>
      <c r="E3" s="20"/>
      <c r="F3" s="20"/>
      <c r="G3" s="21"/>
      <c r="H3" s="20"/>
      <c r="I3" s="20"/>
      <c r="J3" s="20"/>
      <c r="K3" s="20"/>
      <c r="L3" s="20"/>
      <c r="M3" s="20"/>
      <c r="N3" s="20"/>
      <c r="O3" s="20"/>
      <c r="P3" s="3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36" t="s">
        <v>128</v>
      </c>
      <c r="AG3" s="36"/>
    </row>
    <row r="4" spans="1:33">
      <c r="A4" s="37" t="s">
        <v>131</v>
      </c>
      <c r="B4" s="37"/>
      <c r="C4" s="21"/>
      <c r="D4" s="20"/>
      <c r="E4" s="20"/>
      <c r="F4" s="20"/>
      <c r="G4" s="21"/>
      <c r="H4" s="20"/>
      <c r="I4" s="20"/>
      <c r="J4" s="20"/>
      <c r="K4" s="20"/>
      <c r="L4" s="20"/>
      <c r="M4" s="20"/>
      <c r="N4" s="20"/>
      <c r="O4" s="20"/>
      <c r="P4" s="4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36" t="s">
        <v>129</v>
      </c>
      <c r="AF4" s="36"/>
      <c r="AG4" s="36"/>
    </row>
    <row r="5" spans="1:33">
      <c r="A5" s="37" t="s">
        <v>132</v>
      </c>
      <c r="B5" s="37"/>
      <c r="C5" s="21"/>
      <c r="D5" s="20"/>
      <c r="E5" s="20"/>
      <c r="F5" s="20"/>
      <c r="G5" s="21"/>
      <c r="H5" s="20"/>
      <c r="I5" s="20"/>
      <c r="J5" s="20"/>
      <c r="K5" s="20"/>
      <c r="L5" s="20"/>
      <c r="M5" s="20"/>
      <c r="N5" s="20"/>
      <c r="O5" s="20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12"/>
      <c r="AF5" s="13"/>
      <c r="AG5" s="31"/>
    </row>
    <row r="6" spans="1:33" ht="29.25">
      <c r="A6" s="38" t="s">
        <v>125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</row>
    <row r="7" spans="1:33" ht="35.25">
      <c r="A7" s="6"/>
      <c r="B7" s="28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40" t="s">
        <v>133</v>
      </c>
      <c r="AE7" s="40"/>
      <c r="AF7" s="40"/>
      <c r="AG7" s="40"/>
    </row>
    <row r="8" spans="1:33" ht="24" customHeight="1">
      <c r="A8" s="33" t="s">
        <v>33</v>
      </c>
      <c r="B8" s="33" t="s">
        <v>11</v>
      </c>
      <c r="C8" s="33" t="s">
        <v>12</v>
      </c>
      <c r="D8" s="33" t="s">
        <v>13</v>
      </c>
      <c r="E8" s="34" t="s">
        <v>35</v>
      </c>
      <c r="F8" s="34" t="s">
        <v>36</v>
      </c>
      <c r="G8" s="34" t="s">
        <v>37</v>
      </c>
      <c r="H8" s="33" t="s">
        <v>18</v>
      </c>
      <c r="I8" s="33"/>
      <c r="J8" s="33"/>
      <c r="K8" s="33"/>
      <c r="L8" s="33"/>
      <c r="M8" s="33" t="s">
        <v>14</v>
      </c>
      <c r="N8" s="33" t="s">
        <v>15</v>
      </c>
      <c r="O8" s="33" t="s">
        <v>16</v>
      </c>
      <c r="P8" s="33" t="s">
        <v>17</v>
      </c>
      <c r="Q8" s="1" t="s">
        <v>19</v>
      </c>
      <c r="R8" s="1"/>
      <c r="S8" s="1"/>
      <c r="T8" s="1"/>
      <c r="U8" s="1"/>
      <c r="V8" s="1"/>
      <c r="W8" s="1"/>
      <c r="X8" s="33" t="s">
        <v>3</v>
      </c>
      <c r="Y8" s="30" t="s">
        <v>30</v>
      </c>
      <c r="Z8" s="35">
        <v>19000</v>
      </c>
      <c r="AA8" s="35"/>
      <c r="AB8" s="35">
        <v>15000</v>
      </c>
      <c r="AC8" s="35"/>
      <c r="AD8" s="30" t="s">
        <v>27</v>
      </c>
      <c r="AE8" s="30" t="s">
        <v>28</v>
      </c>
      <c r="AF8" s="30" t="s">
        <v>28</v>
      </c>
      <c r="AG8" s="41" t="s">
        <v>134</v>
      </c>
    </row>
    <row r="9" spans="1:33">
      <c r="A9" s="33"/>
      <c r="B9" s="33"/>
      <c r="C9" s="33"/>
      <c r="D9" s="33"/>
      <c r="E9" s="34"/>
      <c r="F9" s="34"/>
      <c r="G9" s="34"/>
      <c r="H9" s="9" t="s">
        <v>6</v>
      </c>
      <c r="I9" s="9" t="s">
        <v>7</v>
      </c>
      <c r="J9" s="9" t="s">
        <v>8</v>
      </c>
      <c r="K9" s="9" t="s">
        <v>9</v>
      </c>
      <c r="L9" s="9" t="s">
        <v>10</v>
      </c>
      <c r="M9" s="33"/>
      <c r="N9" s="33"/>
      <c r="O9" s="33"/>
      <c r="P9" s="33"/>
      <c r="Q9" s="30" t="s">
        <v>20</v>
      </c>
      <c r="R9" s="30" t="s">
        <v>21</v>
      </c>
      <c r="S9" s="30" t="s">
        <v>24</v>
      </c>
      <c r="T9" s="30" t="s">
        <v>0</v>
      </c>
      <c r="U9" s="30" t="s">
        <v>22</v>
      </c>
      <c r="V9" s="30" t="s">
        <v>23</v>
      </c>
      <c r="W9" s="30" t="s">
        <v>34</v>
      </c>
      <c r="X9" s="33"/>
      <c r="Y9" s="30" t="s">
        <v>29</v>
      </c>
      <c r="Z9" s="30" t="s">
        <v>31</v>
      </c>
      <c r="AA9" s="30" t="s">
        <v>25</v>
      </c>
      <c r="AB9" s="30" t="s">
        <v>26</v>
      </c>
      <c r="AC9" s="30" t="s">
        <v>25</v>
      </c>
      <c r="AD9" s="30" t="s">
        <v>1</v>
      </c>
      <c r="AE9" s="30" t="s">
        <v>4</v>
      </c>
      <c r="AF9" s="30" t="s">
        <v>2</v>
      </c>
      <c r="AG9" s="42"/>
    </row>
    <row r="10" spans="1:33">
      <c r="A10" s="39" t="s">
        <v>5</v>
      </c>
      <c r="B10" s="39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5">
        <f>SUM(P12:P28)</f>
        <v>18742500</v>
      </c>
      <c r="Q10" s="5">
        <f>SUM(Q12:Q28)</f>
        <v>475000</v>
      </c>
      <c r="R10" s="5">
        <f>SUM(R12:R28)</f>
        <v>252000</v>
      </c>
      <c r="S10" s="5">
        <f>SUM(S12:S28)</f>
        <v>643500</v>
      </c>
      <c r="T10" s="5">
        <f>SUM(T12:T28)</f>
        <v>0</v>
      </c>
      <c r="U10" s="5">
        <f>SUM(U12:U28)</f>
        <v>0</v>
      </c>
      <c r="V10" s="5">
        <f>SUM(V12:V28)</f>
        <v>0</v>
      </c>
      <c r="W10" s="5">
        <f>SUM(W12:W28)</f>
        <v>0</v>
      </c>
      <c r="X10" s="5">
        <f>SUM(X12:X28)</f>
        <v>1609040</v>
      </c>
      <c r="Y10" s="5">
        <f>SUM(Y12:Y28)</f>
        <v>75198</v>
      </c>
      <c r="Z10" s="5">
        <f>SUM(Z12:Z28)</f>
        <v>23</v>
      </c>
      <c r="AA10" s="5">
        <f>SUM(AA12:AA28)</f>
        <v>0</v>
      </c>
      <c r="AB10" s="5">
        <f>SUM(AB12:AB28)</f>
        <v>11</v>
      </c>
      <c r="AC10" s="5">
        <f>SUM(AC12:AC28)</f>
        <v>0</v>
      </c>
      <c r="AD10" s="5">
        <f>SUM(AD12:AD28)</f>
        <v>0</v>
      </c>
      <c r="AE10" s="5">
        <f>SUM(AE12:AE28)</f>
        <v>18428762</v>
      </c>
      <c r="AF10" s="5">
        <f>SUM(AF12:AF28)</f>
        <v>20113000</v>
      </c>
      <c r="AG10" s="42"/>
    </row>
    <row r="11" spans="1:33">
      <c r="A11" s="39" t="s">
        <v>32</v>
      </c>
      <c r="B11" s="39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5">
        <f>P10*3</f>
        <v>56227500</v>
      </c>
      <c r="Q11" s="5">
        <f t="shared" ref="Q11:AA11" si="0">Q10*3</f>
        <v>1425000</v>
      </c>
      <c r="R11" s="5">
        <f t="shared" si="0"/>
        <v>756000</v>
      </c>
      <c r="S11" s="5">
        <f t="shared" si="0"/>
        <v>1930500</v>
      </c>
      <c r="T11" s="5">
        <f t="shared" si="0"/>
        <v>0</v>
      </c>
      <c r="U11" s="5">
        <f t="shared" si="0"/>
        <v>0</v>
      </c>
      <c r="V11" s="5">
        <f t="shared" si="0"/>
        <v>0</v>
      </c>
      <c r="W11" s="5">
        <f t="shared" si="0"/>
        <v>0</v>
      </c>
      <c r="X11" s="5">
        <f t="shared" si="0"/>
        <v>4827120</v>
      </c>
      <c r="Y11" s="5">
        <f t="shared" si="0"/>
        <v>225594</v>
      </c>
      <c r="Z11" s="5">
        <f>Z10</f>
        <v>23</v>
      </c>
      <c r="AA11" s="5">
        <f t="shared" si="0"/>
        <v>0</v>
      </c>
      <c r="AB11" s="5">
        <f>AB10</f>
        <v>11</v>
      </c>
      <c r="AC11" s="5">
        <f t="shared" ref="AC11" si="1">AC10*3</f>
        <v>0</v>
      </c>
      <c r="AD11" s="5">
        <f t="shared" ref="AD11" si="2">AD10*3</f>
        <v>0</v>
      </c>
      <c r="AE11" s="5">
        <f t="shared" ref="AE11" si="3">AE10*3</f>
        <v>55286286</v>
      </c>
      <c r="AF11" s="5">
        <f t="shared" ref="AF11" si="4">AF10*3</f>
        <v>60339000</v>
      </c>
      <c r="AG11" s="43"/>
    </row>
    <row r="12" spans="1:33">
      <c r="A12" s="22">
        <v>4</v>
      </c>
      <c r="B12" s="2" t="s">
        <v>38</v>
      </c>
      <c r="C12" s="23" t="str">
        <f t="shared" ref="C12:C28" si="5">IF(LEFT(B12,1)="m","M",IF(LEFT(B12,1)="o","F",0))</f>
        <v>M</v>
      </c>
      <c r="D12" s="24">
        <v>25</v>
      </c>
      <c r="E12" s="23">
        <v>1</v>
      </c>
      <c r="F12" s="23">
        <v>3</v>
      </c>
      <c r="G12" s="25">
        <v>20806001</v>
      </c>
      <c r="H12" s="26">
        <v>6</v>
      </c>
      <c r="I12" s="26">
        <v>1</v>
      </c>
      <c r="J12" s="26"/>
      <c r="K12" s="26"/>
      <c r="L12" s="26"/>
      <c r="M12" s="26">
        <v>4</v>
      </c>
      <c r="N12" s="26">
        <v>14</v>
      </c>
      <c r="O12" s="26">
        <f t="shared" ref="O12:O28" si="6">IndexSalaLao(M12,N12)</f>
        <v>324</v>
      </c>
      <c r="P12" s="22">
        <f t="shared" ref="P12:P28" si="7">BsalaryLao(E12,O12)</f>
        <v>1134000</v>
      </c>
      <c r="Q12" s="22">
        <f t="shared" ref="Q12:Q28" si="8">LaoFunction(H12)</f>
        <v>30000</v>
      </c>
      <c r="R12" s="22">
        <f t="shared" ref="R12:R28" si="9">LaoPeda(I12)</f>
        <v>18000</v>
      </c>
      <c r="S12" s="22">
        <f t="shared" ref="S12:S28" si="10">Servicelength(D12)</f>
        <v>37500</v>
      </c>
      <c r="T12" s="22">
        <f t="shared" ref="T12:T28" si="11">Chimicwork(P12,J12)</f>
        <v>0</v>
      </c>
      <c r="U12" s="22">
        <f t="shared" ref="U12:U28" si="12">Hardregion(K12,P12)</f>
        <v>0</v>
      </c>
      <c r="V12" s="22">
        <f t="shared" ref="V12:V28" si="13">LaoMultigrad(L12,P12)</f>
        <v>0</v>
      </c>
      <c r="W12" s="22"/>
      <c r="X12" s="22">
        <f t="shared" ref="X12:X28" si="14">Welfare(E12,P12,Q12,R12,S12,T12,U12,V12)</f>
        <v>97560</v>
      </c>
      <c r="Y12" s="22">
        <f t="shared" ref="Y12:Y28" si="15">Laotax(P12,Q12,R12,T12,V12,S12,X12)</f>
        <v>6097</v>
      </c>
      <c r="Z12" s="27"/>
      <c r="AA12" s="22">
        <f t="shared" ref="AA12:AA28" si="16">IF(Z12&lt;&gt;0,Z12*$Z$6,0)</f>
        <v>0</v>
      </c>
      <c r="AB12" s="27"/>
      <c r="AC12" s="22">
        <f t="shared" ref="AC12:AC28" si="17">IF(AB12&lt;&gt;0,AB12*$AB$6,0)</f>
        <v>0</v>
      </c>
      <c r="AD12" s="22"/>
      <c r="AE12" s="22">
        <f t="shared" ref="AE12:AE28" si="18">(P12+Q12+R12+T12+V12+W12+AA12+AC12+AD12+S12+U12)-(X12+Y12)</f>
        <v>1115843</v>
      </c>
      <c r="AF12" s="22">
        <f t="shared" ref="AF12:AF28" si="19">AE12+Y12+X12</f>
        <v>1219500</v>
      </c>
      <c r="AG12" s="25"/>
    </row>
    <row r="13" spans="1:33">
      <c r="A13" s="22">
        <v>5</v>
      </c>
      <c r="B13" s="2" t="s">
        <v>39</v>
      </c>
      <c r="C13" s="23" t="str">
        <f t="shared" si="5"/>
        <v>M</v>
      </c>
      <c r="D13" s="24">
        <v>30</v>
      </c>
      <c r="E13" s="23">
        <v>1</v>
      </c>
      <c r="F13" s="23">
        <v>3</v>
      </c>
      <c r="G13" s="25">
        <v>20806005</v>
      </c>
      <c r="H13" s="26">
        <v>4</v>
      </c>
      <c r="I13" s="26">
        <v>1</v>
      </c>
      <c r="J13" s="26"/>
      <c r="K13" s="26"/>
      <c r="L13" s="26"/>
      <c r="M13" s="26">
        <v>4</v>
      </c>
      <c r="N13" s="26">
        <v>14</v>
      </c>
      <c r="O13" s="26">
        <f t="shared" si="6"/>
        <v>324</v>
      </c>
      <c r="P13" s="22">
        <f t="shared" si="7"/>
        <v>1134000</v>
      </c>
      <c r="Q13" s="22">
        <f t="shared" si="8"/>
        <v>70000</v>
      </c>
      <c r="R13" s="22">
        <f t="shared" si="9"/>
        <v>18000</v>
      </c>
      <c r="S13" s="22">
        <f t="shared" si="10"/>
        <v>45000</v>
      </c>
      <c r="T13" s="22">
        <f t="shared" si="11"/>
        <v>0</v>
      </c>
      <c r="U13" s="22">
        <f t="shared" si="12"/>
        <v>0</v>
      </c>
      <c r="V13" s="22">
        <f t="shared" si="13"/>
        <v>0</v>
      </c>
      <c r="W13" s="22"/>
      <c r="X13" s="22">
        <f t="shared" si="14"/>
        <v>101360</v>
      </c>
      <c r="Y13" s="22">
        <f t="shared" si="15"/>
        <v>8282</v>
      </c>
      <c r="Z13" s="27">
        <v>2</v>
      </c>
      <c r="AA13" s="22">
        <f t="shared" si="16"/>
        <v>0</v>
      </c>
      <c r="AB13" s="27">
        <v>1</v>
      </c>
      <c r="AC13" s="22">
        <f t="shared" si="17"/>
        <v>0</v>
      </c>
      <c r="AD13" s="22"/>
      <c r="AE13" s="22">
        <f t="shared" si="18"/>
        <v>1157358</v>
      </c>
      <c r="AF13" s="22">
        <f t="shared" si="19"/>
        <v>1267000</v>
      </c>
      <c r="AG13" s="25"/>
    </row>
    <row r="14" spans="1:33">
      <c r="A14" s="22">
        <v>6</v>
      </c>
      <c r="B14" s="2" t="s">
        <v>40</v>
      </c>
      <c r="C14" s="23" t="str">
        <f t="shared" si="5"/>
        <v>M</v>
      </c>
      <c r="D14" s="24">
        <v>30</v>
      </c>
      <c r="E14" s="23">
        <v>1</v>
      </c>
      <c r="F14" s="23">
        <v>3</v>
      </c>
      <c r="G14" s="25">
        <v>20806001</v>
      </c>
      <c r="H14" s="26">
        <v>4</v>
      </c>
      <c r="I14" s="26">
        <v>1</v>
      </c>
      <c r="J14" s="26"/>
      <c r="K14" s="26"/>
      <c r="L14" s="26"/>
      <c r="M14" s="26">
        <v>4</v>
      </c>
      <c r="N14" s="26">
        <v>14</v>
      </c>
      <c r="O14" s="26">
        <f t="shared" si="6"/>
        <v>324</v>
      </c>
      <c r="P14" s="22">
        <f t="shared" si="7"/>
        <v>1134000</v>
      </c>
      <c r="Q14" s="22">
        <f t="shared" si="8"/>
        <v>70000</v>
      </c>
      <c r="R14" s="22">
        <f t="shared" si="9"/>
        <v>18000</v>
      </c>
      <c r="S14" s="22">
        <f t="shared" si="10"/>
        <v>45000</v>
      </c>
      <c r="T14" s="22">
        <f t="shared" si="11"/>
        <v>0</v>
      </c>
      <c r="U14" s="22">
        <f t="shared" si="12"/>
        <v>0</v>
      </c>
      <c r="V14" s="22">
        <f t="shared" si="13"/>
        <v>0</v>
      </c>
      <c r="W14" s="22"/>
      <c r="X14" s="22">
        <f t="shared" si="14"/>
        <v>101360</v>
      </c>
      <c r="Y14" s="22">
        <f t="shared" si="15"/>
        <v>8282</v>
      </c>
      <c r="Z14" s="27"/>
      <c r="AA14" s="22">
        <f t="shared" si="16"/>
        <v>0</v>
      </c>
      <c r="AB14" s="27"/>
      <c r="AC14" s="22">
        <f t="shared" si="17"/>
        <v>0</v>
      </c>
      <c r="AD14" s="22"/>
      <c r="AE14" s="22">
        <f t="shared" si="18"/>
        <v>1157358</v>
      </c>
      <c r="AF14" s="22">
        <f t="shared" si="19"/>
        <v>1267000</v>
      </c>
      <c r="AG14" s="25"/>
    </row>
    <row r="15" spans="1:33">
      <c r="A15" s="22">
        <v>7</v>
      </c>
      <c r="B15" s="2" t="s">
        <v>41</v>
      </c>
      <c r="C15" s="23" t="str">
        <f t="shared" si="5"/>
        <v>F</v>
      </c>
      <c r="D15" s="24">
        <v>23</v>
      </c>
      <c r="E15" s="23">
        <v>1</v>
      </c>
      <c r="F15" s="23">
        <v>3</v>
      </c>
      <c r="G15" s="25">
        <v>20806001</v>
      </c>
      <c r="H15" s="26">
        <v>5</v>
      </c>
      <c r="I15" s="26">
        <v>1</v>
      </c>
      <c r="J15" s="26"/>
      <c r="K15" s="26"/>
      <c r="L15" s="26"/>
      <c r="M15" s="26">
        <v>4</v>
      </c>
      <c r="N15" s="26">
        <v>13</v>
      </c>
      <c r="O15" s="26">
        <f t="shared" si="6"/>
        <v>315</v>
      </c>
      <c r="P15" s="22">
        <f t="shared" si="7"/>
        <v>1102500</v>
      </c>
      <c r="Q15" s="22">
        <f t="shared" si="8"/>
        <v>50000</v>
      </c>
      <c r="R15" s="22">
        <f t="shared" si="9"/>
        <v>18000</v>
      </c>
      <c r="S15" s="22">
        <f t="shared" si="10"/>
        <v>34500</v>
      </c>
      <c r="T15" s="22">
        <f t="shared" si="11"/>
        <v>0</v>
      </c>
      <c r="U15" s="22">
        <f t="shared" si="12"/>
        <v>0</v>
      </c>
      <c r="V15" s="22">
        <f t="shared" si="13"/>
        <v>0</v>
      </c>
      <c r="W15" s="22"/>
      <c r="X15" s="22">
        <f t="shared" si="14"/>
        <v>96400</v>
      </c>
      <c r="Y15" s="22">
        <f t="shared" si="15"/>
        <v>5430</v>
      </c>
      <c r="Z15" s="27"/>
      <c r="AA15" s="22">
        <f t="shared" si="16"/>
        <v>0</v>
      </c>
      <c r="AB15" s="27"/>
      <c r="AC15" s="22">
        <f t="shared" si="17"/>
        <v>0</v>
      </c>
      <c r="AD15" s="22"/>
      <c r="AE15" s="22">
        <f t="shared" si="18"/>
        <v>1103170</v>
      </c>
      <c r="AF15" s="22">
        <f t="shared" si="19"/>
        <v>1205000</v>
      </c>
      <c r="AG15" s="25"/>
    </row>
    <row r="16" spans="1:33">
      <c r="A16" s="22">
        <v>8</v>
      </c>
      <c r="B16" s="2" t="s">
        <v>42</v>
      </c>
      <c r="C16" s="23" t="str">
        <f t="shared" si="5"/>
        <v>M</v>
      </c>
      <c r="D16" s="24">
        <v>28</v>
      </c>
      <c r="E16" s="23">
        <v>1</v>
      </c>
      <c r="F16" s="23">
        <v>2</v>
      </c>
      <c r="G16" s="25">
        <v>20806008</v>
      </c>
      <c r="H16" s="26">
        <v>6</v>
      </c>
      <c r="I16" s="26">
        <v>1</v>
      </c>
      <c r="J16" s="26"/>
      <c r="K16" s="26"/>
      <c r="L16" s="26"/>
      <c r="M16" s="26">
        <v>4</v>
      </c>
      <c r="N16" s="26">
        <v>13</v>
      </c>
      <c r="O16" s="26">
        <f t="shared" si="6"/>
        <v>315</v>
      </c>
      <c r="P16" s="22">
        <f t="shared" si="7"/>
        <v>1102500</v>
      </c>
      <c r="Q16" s="22">
        <f t="shared" si="8"/>
        <v>30000</v>
      </c>
      <c r="R16" s="22">
        <f t="shared" si="9"/>
        <v>18000</v>
      </c>
      <c r="S16" s="22">
        <f t="shared" si="10"/>
        <v>42000</v>
      </c>
      <c r="T16" s="22">
        <f t="shared" si="11"/>
        <v>0</v>
      </c>
      <c r="U16" s="22">
        <f t="shared" si="12"/>
        <v>0</v>
      </c>
      <c r="V16" s="22">
        <f t="shared" si="13"/>
        <v>0</v>
      </c>
      <c r="W16" s="22"/>
      <c r="X16" s="22">
        <f t="shared" si="14"/>
        <v>95400</v>
      </c>
      <c r="Y16" s="22">
        <f t="shared" si="15"/>
        <v>4855</v>
      </c>
      <c r="Z16" s="27">
        <v>2</v>
      </c>
      <c r="AA16" s="22">
        <f t="shared" si="16"/>
        <v>0</v>
      </c>
      <c r="AB16" s="27">
        <v>1</v>
      </c>
      <c r="AC16" s="22">
        <f t="shared" si="17"/>
        <v>0</v>
      </c>
      <c r="AD16" s="22"/>
      <c r="AE16" s="22">
        <f t="shared" si="18"/>
        <v>1092245</v>
      </c>
      <c r="AF16" s="22">
        <f t="shared" si="19"/>
        <v>1192500</v>
      </c>
      <c r="AG16" s="25"/>
    </row>
    <row r="17" spans="1:33">
      <c r="A17" s="22">
        <v>9</v>
      </c>
      <c r="B17" s="2" t="s">
        <v>43</v>
      </c>
      <c r="C17" s="23" t="str">
        <f t="shared" si="5"/>
        <v>M</v>
      </c>
      <c r="D17" s="24">
        <v>27</v>
      </c>
      <c r="E17" s="23">
        <v>1</v>
      </c>
      <c r="F17" s="23">
        <v>2</v>
      </c>
      <c r="G17" s="25">
        <v>20806002</v>
      </c>
      <c r="H17" s="26">
        <v>6</v>
      </c>
      <c r="I17" s="26">
        <v>1</v>
      </c>
      <c r="J17" s="26"/>
      <c r="K17" s="26"/>
      <c r="L17" s="26"/>
      <c r="M17" s="26">
        <v>4</v>
      </c>
      <c r="N17" s="26">
        <v>13</v>
      </c>
      <c r="O17" s="26">
        <f t="shared" si="6"/>
        <v>315</v>
      </c>
      <c r="P17" s="22">
        <f t="shared" si="7"/>
        <v>1102500</v>
      </c>
      <c r="Q17" s="22">
        <f t="shared" si="8"/>
        <v>30000</v>
      </c>
      <c r="R17" s="22">
        <f t="shared" si="9"/>
        <v>18000</v>
      </c>
      <c r="S17" s="22">
        <f t="shared" si="10"/>
        <v>40500</v>
      </c>
      <c r="T17" s="22">
        <f t="shared" si="11"/>
        <v>0</v>
      </c>
      <c r="U17" s="22">
        <f t="shared" si="12"/>
        <v>0</v>
      </c>
      <c r="V17" s="22">
        <f t="shared" si="13"/>
        <v>0</v>
      </c>
      <c r="W17" s="22"/>
      <c r="X17" s="22">
        <f t="shared" si="14"/>
        <v>95280</v>
      </c>
      <c r="Y17" s="22">
        <f t="shared" si="15"/>
        <v>4786</v>
      </c>
      <c r="Z17" s="27"/>
      <c r="AA17" s="22">
        <f t="shared" si="16"/>
        <v>0</v>
      </c>
      <c r="AB17" s="27">
        <v>1</v>
      </c>
      <c r="AC17" s="22">
        <f t="shared" si="17"/>
        <v>0</v>
      </c>
      <c r="AD17" s="22"/>
      <c r="AE17" s="22">
        <f t="shared" si="18"/>
        <v>1090934</v>
      </c>
      <c r="AF17" s="22">
        <f t="shared" si="19"/>
        <v>1191000</v>
      </c>
      <c r="AG17" s="25"/>
    </row>
    <row r="18" spans="1:33">
      <c r="A18" s="22">
        <v>10</v>
      </c>
      <c r="B18" s="2" t="s">
        <v>44</v>
      </c>
      <c r="C18" s="23" t="str">
        <f t="shared" si="5"/>
        <v>F</v>
      </c>
      <c r="D18" s="24">
        <v>27</v>
      </c>
      <c r="E18" s="23">
        <v>1</v>
      </c>
      <c r="F18" s="23">
        <v>2</v>
      </c>
      <c r="G18" s="25">
        <v>20806002</v>
      </c>
      <c r="H18" s="26">
        <v>7</v>
      </c>
      <c r="I18" s="26">
        <v>1</v>
      </c>
      <c r="J18" s="26"/>
      <c r="K18" s="26"/>
      <c r="L18" s="26"/>
      <c r="M18" s="26">
        <v>4</v>
      </c>
      <c r="N18" s="26">
        <v>13</v>
      </c>
      <c r="O18" s="26">
        <f t="shared" si="6"/>
        <v>315</v>
      </c>
      <c r="P18" s="22">
        <f t="shared" si="7"/>
        <v>1102500</v>
      </c>
      <c r="Q18" s="22">
        <f t="shared" si="8"/>
        <v>20000</v>
      </c>
      <c r="R18" s="22">
        <f t="shared" si="9"/>
        <v>18000</v>
      </c>
      <c r="S18" s="22">
        <f t="shared" si="10"/>
        <v>40500</v>
      </c>
      <c r="T18" s="22">
        <f t="shared" si="11"/>
        <v>0</v>
      </c>
      <c r="U18" s="22">
        <f t="shared" si="12"/>
        <v>0</v>
      </c>
      <c r="V18" s="22">
        <f t="shared" si="13"/>
        <v>0</v>
      </c>
      <c r="W18" s="22"/>
      <c r="X18" s="22">
        <f t="shared" si="14"/>
        <v>94480</v>
      </c>
      <c r="Y18" s="22">
        <f t="shared" si="15"/>
        <v>4326</v>
      </c>
      <c r="Z18" s="27"/>
      <c r="AA18" s="22">
        <f t="shared" si="16"/>
        <v>0</v>
      </c>
      <c r="AB18" s="27"/>
      <c r="AC18" s="22">
        <f t="shared" si="17"/>
        <v>0</v>
      </c>
      <c r="AD18" s="22"/>
      <c r="AE18" s="22">
        <f t="shared" si="18"/>
        <v>1082194</v>
      </c>
      <c r="AF18" s="22">
        <f t="shared" si="19"/>
        <v>1181000</v>
      </c>
      <c r="AG18" s="25"/>
    </row>
    <row r="19" spans="1:33">
      <c r="A19" s="22">
        <v>11</v>
      </c>
      <c r="B19" s="2" t="s">
        <v>45</v>
      </c>
      <c r="C19" s="23" t="str">
        <f t="shared" si="5"/>
        <v>F</v>
      </c>
      <c r="D19" s="24">
        <v>27</v>
      </c>
      <c r="E19" s="23">
        <v>1</v>
      </c>
      <c r="F19" s="23">
        <v>2</v>
      </c>
      <c r="G19" s="25">
        <v>20806002</v>
      </c>
      <c r="H19" s="26"/>
      <c r="I19" s="26">
        <v>1</v>
      </c>
      <c r="J19" s="26"/>
      <c r="K19" s="26"/>
      <c r="L19" s="26"/>
      <c r="M19" s="26">
        <v>4</v>
      </c>
      <c r="N19" s="26">
        <v>13</v>
      </c>
      <c r="O19" s="26">
        <f t="shared" si="6"/>
        <v>315</v>
      </c>
      <c r="P19" s="22">
        <f t="shared" si="7"/>
        <v>1102500</v>
      </c>
      <c r="Q19" s="22">
        <f t="shared" si="8"/>
        <v>0</v>
      </c>
      <c r="R19" s="22">
        <f t="shared" si="9"/>
        <v>18000</v>
      </c>
      <c r="S19" s="22">
        <f t="shared" si="10"/>
        <v>40500</v>
      </c>
      <c r="T19" s="22">
        <f t="shared" si="11"/>
        <v>0</v>
      </c>
      <c r="U19" s="22">
        <f t="shared" si="12"/>
        <v>0</v>
      </c>
      <c r="V19" s="22">
        <f t="shared" si="13"/>
        <v>0</v>
      </c>
      <c r="W19" s="22"/>
      <c r="X19" s="22">
        <f t="shared" si="14"/>
        <v>92880</v>
      </c>
      <c r="Y19" s="22">
        <f t="shared" si="15"/>
        <v>3406</v>
      </c>
      <c r="Z19" s="27"/>
      <c r="AA19" s="22">
        <f t="shared" si="16"/>
        <v>0</v>
      </c>
      <c r="AB19" s="27"/>
      <c r="AC19" s="22">
        <f t="shared" si="17"/>
        <v>0</v>
      </c>
      <c r="AD19" s="22"/>
      <c r="AE19" s="22">
        <f t="shared" si="18"/>
        <v>1064714</v>
      </c>
      <c r="AF19" s="22">
        <f t="shared" si="19"/>
        <v>1161000</v>
      </c>
      <c r="AG19" s="25"/>
    </row>
    <row r="20" spans="1:33">
      <c r="A20" s="22">
        <v>12</v>
      </c>
      <c r="B20" s="2" t="s">
        <v>46</v>
      </c>
      <c r="C20" s="23" t="str">
        <f t="shared" si="5"/>
        <v>M</v>
      </c>
      <c r="D20" s="24">
        <v>23</v>
      </c>
      <c r="E20" s="23">
        <v>1</v>
      </c>
      <c r="F20" s="23">
        <v>3</v>
      </c>
      <c r="G20" s="25">
        <v>20806005</v>
      </c>
      <c r="H20" s="26">
        <v>5</v>
      </c>
      <c r="I20" s="26">
        <v>1</v>
      </c>
      <c r="J20" s="26"/>
      <c r="K20" s="26"/>
      <c r="L20" s="26"/>
      <c r="M20" s="26">
        <v>4</v>
      </c>
      <c r="N20" s="26">
        <v>13</v>
      </c>
      <c r="O20" s="26">
        <f t="shared" si="6"/>
        <v>315</v>
      </c>
      <c r="P20" s="22">
        <f t="shared" si="7"/>
        <v>1102500</v>
      </c>
      <c r="Q20" s="22">
        <f t="shared" si="8"/>
        <v>50000</v>
      </c>
      <c r="R20" s="22">
        <f t="shared" si="9"/>
        <v>18000</v>
      </c>
      <c r="S20" s="22">
        <f t="shared" si="10"/>
        <v>34500</v>
      </c>
      <c r="T20" s="22">
        <f t="shared" si="11"/>
        <v>0</v>
      </c>
      <c r="U20" s="22">
        <f t="shared" si="12"/>
        <v>0</v>
      </c>
      <c r="V20" s="22">
        <f t="shared" si="13"/>
        <v>0</v>
      </c>
      <c r="W20" s="22"/>
      <c r="X20" s="22">
        <f t="shared" si="14"/>
        <v>96400</v>
      </c>
      <c r="Y20" s="22">
        <f t="shared" si="15"/>
        <v>5430</v>
      </c>
      <c r="Z20" s="27">
        <v>2</v>
      </c>
      <c r="AA20" s="22">
        <f t="shared" si="16"/>
        <v>0</v>
      </c>
      <c r="AB20" s="27">
        <v>1</v>
      </c>
      <c r="AC20" s="22">
        <f t="shared" si="17"/>
        <v>0</v>
      </c>
      <c r="AD20" s="22"/>
      <c r="AE20" s="22">
        <f t="shared" si="18"/>
        <v>1103170</v>
      </c>
      <c r="AF20" s="22">
        <f t="shared" si="19"/>
        <v>1205000</v>
      </c>
      <c r="AG20" s="25"/>
    </row>
    <row r="21" spans="1:33">
      <c r="A21" s="22">
        <v>13</v>
      </c>
      <c r="B21" s="2" t="s">
        <v>47</v>
      </c>
      <c r="C21" s="23" t="str">
        <f t="shared" si="5"/>
        <v>M</v>
      </c>
      <c r="D21" s="24">
        <v>22</v>
      </c>
      <c r="E21" s="23">
        <v>1</v>
      </c>
      <c r="F21" s="23">
        <v>9</v>
      </c>
      <c r="G21" s="25">
        <v>80690001</v>
      </c>
      <c r="H21" s="26">
        <v>6</v>
      </c>
      <c r="I21" s="26">
        <v>0</v>
      </c>
      <c r="J21" s="26"/>
      <c r="K21" s="26"/>
      <c r="L21" s="26"/>
      <c r="M21" s="26">
        <v>4</v>
      </c>
      <c r="N21" s="26">
        <v>13</v>
      </c>
      <c r="O21" s="26">
        <f t="shared" si="6"/>
        <v>315</v>
      </c>
      <c r="P21" s="22">
        <f t="shared" si="7"/>
        <v>1102500</v>
      </c>
      <c r="Q21" s="22">
        <f t="shared" si="8"/>
        <v>30000</v>
      </c>
      <c r="R21" s="22">
        <f t="shared" si="9"/>
        <v>0</v>
      </c>
      <c r="S21" s="22">
        <f t="shared" si="10"/>
        <v>33000</v>
      </c>
      <c r="T21" s="22">
        <f t="shared" si="11"/>
        <v>0</v>
      </c>
      <c r="U21" s="22">
        <f t="shared" si="12"/>
        <v>0</v>
      </c>
      <c r="V21" s="22">
        <f t="shared" si="13"/>
        <v>0</v>
      </c>
      <c r="W21" s="22"/>
      <c r="X21" s="22">
        <f t="shared" si="14"/>
        <v>93240</v>
      </c>
      <c r="Y21" s="22">
        <f t="shared" si="15"/>
        <v>3613</v>
      </c>
      <c r="Z21" s="27">
        <v>2</v>
      </c>
      <c r="AA21" s="22">
        <f t="shared" si="16"/>
        <v>0</v>
      </c>
      <c r="AB21" s="27"/>
      <c r="AC21" s="22">
        <f t="shared" si="17"/>
        <v>0</v>
      </c>
      <c r="AD21" s="22"/>
      <c r="AE21" s="22">
        <f t="shared" si="18"/>
        <v>1068647</v>
      </c>
      <c r="AF21" s="22">
        <f t="shared" si="19"/>
        <v>1165500</v>
      </c>
      <c r="AG21" s="25"/>
    </row>
    <row r="22" spans="1:33">
      <c r="A22" s="22">
        <v>14</v>
      </c>
      <c r="B22" s="2" t="s">
        <v>48</v>
      </c>
      <c r="C22" s="23" t="str">
        <f t="shared" si="5"/>
        <v>M</v>
      </c>
      <c r="D22" s="24">
        <v>22</v>
      </c>
      <c r="E22" s="23">
        <v>1</v>
      </c>
      <c r="F22" s="23">
        <v>3</v>
      </c>
      <c r="G22" s="25">
        <v>20806001</v>
      </c>
      <c r="H22" s="26"/>
      <c r="I22" s="26">
        <v>1</v>
      </c>
      <c r="J22" s="26"/>
      <c r="K22" s="26"/>
      <c r="L22" s="26"/>
      <c r="M22" s="26">
        <v>4</v>
      </c>
      <c r="N22" s="26">
        <v>13</v>
      </c>
      <c r="O22" s="26">
        <f t="shared" si="6"/>
        <v>315</v>
      </c>
      <c r="P22" s="22">
        <f t="shared" si="7"/>
        <v>1102500</v>
      </c>
      <c r="Q22" s="22">
        <f t="shared" si="8"/>
        <v>0</v>
      </c>
      <c r="R22" s="22">
        <f t="shared" si="9"/>
        <v>18000</v>
      </c>
      <c r="S22" s="22">
        <f t="shared" si="10"/>
        <v>33000</v>
      </c>
      <c r="T22" s="22">
        <f t="shared" si="11"/>
        <v>0</v>
      </c>
      <c r="U22" s="22">
        <f t="shared" si="12"/>
        <v>0</v>
      </c>
      <c r="V22" s="22">
        <f t="shared" si="13"/>
        <v>0</v>
      </c>
      <c r="W22" s="22"/>
      <c r="X22" s="22">
        <f t="shared" si="14"/>
        <v>92280</v>
      </c>
      <c r="Y22" s="22">
        <f t="shared" si="15"/>
        <v>3061</v>
      </c>
      <c r="Z22" s="27">
        <v>2</v>
      </c>
      <c r="AA22" s="22">
        <f t="shared" si="16"/>
        <v>0</v>
      </c>
      <c r="AB22" s="27">
        <v>1</v>
      </c>
      <c r="AC22" s="22">
        <f t="shared" si="17"/>
        <v>0</v>
      </c>
      <c r="AD22" s="22"/>
      <c r="AE22" s="22">
        <f t="shared" si="18"/>
        <v>1058159</v>
      </c>
      <c r="AF22" s="22">
        <f t="shared" si="19"/>
        <v>1153500</v>
      </c>
      <c r="AG22" s="25"/>
    </row>
    <row r="23" spans="1:33">
      <c r="A23" s="22">
        <v>15</v>
      </c>
      <c r="B23" s="2" t="s">
        <v>49</v>
      </c>
      <c r="C23" s="23" t="str">
        <f t="shared" si="5"/>
        <v>M</v>
      </c>
      <c r="D23" s="24">
        <v>22</v>
      </c>
      <c r="E23" s="23">
        <v>1</v>
      </c>
      <c r="F23" s="23">
        <v>9</v>
      </c>
      <c r="G23" s="25">
        <v>80690001</v>
      </c>
      <c r="H23" s="26">
        <v>6</v>
      </c>
      <c r="I23" s="26">
        <v>1</v>
      </c>
      <c r="J23" s="26"/>
      <c r="K23" s="26"/>
      <c r="L23" s="26"/>
      <c r="M23" s="26">
        <v>4</v>
      </c>
      <c r="N23" s="26">
        <v>13</v>
      </c>
      <c r="O23" s="26">
        <f t="shared" si="6"/>
        <v>315</v>
      </c>
      <c r="P23" s="22">
        <f t="shared" si="7"/>
        <v>1102500</v>
      </c>
      <c r="Q23" s="22">
        <f t="shared" si="8"/>
        <v>30000</v>
      </c>
      <c r="R23" s="22">
        <f t="shared" si="9"/>
        <v>18000</v>
      </c>
      <c r="S23" s="22">
        <f t="shared" si="10"/>
        <v>33000</v>
      </c>
      <c r="T23" s="22">
        <f t="shared" si="11"/>
        <v>0</v>
      </c>
      <c r="U23" s="22">
        <f t="shared" si="12"/>
        <v>0</v>
      </c>
      <c r="V23" s="22">
        <f t="shared" si="13"/>
        <v>0</v>
      </c>
      <c r="W23" s="22"/>
      <c r="X23" s="22">
        <f t="shared" si="14"/>
        <v>94680</v>
      </c>
      <c r="Y23" s="22">
        <f t="shared" si="15"/>
        <v>4441</v>
      </c>
      <c r="Z23" s="27">
        <v>3</v>
      </c>
      <c r="AA23" s="22">
        <f t="shared" si="16"/>
        <v>0</v>
      </c>
      <c r="AB23" s="27">
        <v>1</v>
      </c>
      <c r="AC23" s="22">
        <f t="shared" si="17"/>
        <v>0</v>
      </c>
      <c r="AD23" s="22"/>
      <c r="AE23" s="22">
        <f t="shared" si="18"/>
        <v>1084379</v>
      </c>
      <c r="AF23" s="22">
        <f t="shared" si="19"/>
        <v>1183500</v>
      </c>
      <c r="AG23" s="25"/>
    </row>
    <row r="24" spans="1:33">
      <c r="A24" s="22">
        <v>16</v>
      </c>
      <c r="B24" s="2" t="s">
        <v>50</v>
      </c>
      <c r="C24" s="23" t="str">
        <f t="shared" si="5"/>
        <v>M</v>
      </c>
      <c r="D24" s="24">
        <v>22</v>
      </c>
      <c r="E24" s="23">
        <v>1</v>
      </c>
      <c r="F24" s="23">
        <v>2</v>
      </c>
      <c r="G24" s="25">
        <v>20806005</v>
      </c>
      <c r="H24" s="26"/>
      <c r="I24" s="26">
        <v>1</v>
      </c>
      <c r="J24" s="26"/>
      <c r="K24" s="26"/>
      <c r="L24" s="26"/>
      <c r="M24" s="26">
        <v>4</v>
      </c>
      <c r="N24" s="26">
        <v>13</v>
      </c>
      <c r="O24" s="26">
        <f t="shared" si="6"/>
        <v>315</v>
      </c>
      <c r="P24" s="22">
        <f t="shared" si="7"/>
        <v>1102500</v>
      </c>
      <c r="Q24" s="22">
        <f t="shared" si="8"/>
        <v>0</v>
      </c>
      <c r="R24" s="22">
        <f t="shared" si="9"/>
        <v>18000</v>
      </c>
      <c r="S24" s="22">
        <f t="shared" si="10"/>
        <v>33000</v>
      </c>
      <c r="T24" s="22">
        <f t="shared" si="11"/>
        <v>0</v>
      </c>
      <c r="U24" s="22">
        <f t="shared" si="12"/>
        <v>0</v>
      </c>
      <c r="V24" s="22">
        <f t="shared" si="13"/>
        <v>0</v>
      </c>
      <c r="W24" s="22"/>
      <c r="X24" s="22">
        <f t="shared" si="14"/>
        <v>92280</v>
      </c>
      <c r="Y24" s="22">
        <f t="shared" si="15"/>
        <v>3061</v>
      </c>
      <c r="Z24" s="27">
        <v>2</v>
      </c>
      <c r="AA24" s="22">
        <f t="shared" si="16"/>
        <v>0</v>
      </c>
      <c r="AB24" s="27">
        <v>1</v>
      </c>
      <c r="AC24" s="22">
        <f t="shared" si="17"/>
        <v>0</v>
      </c>
      <c r="AD24" s="22"/>
      <c r="AE24" s="22">
        <f t="shared" si="18"/>
        <v>1058159</v>
      </c>
      <c r="AF24" s="22">
        <f t="shared" si="19"/>
        <v>1153500</v>
      </c>
      <c r="AG24" s="25"/>
    </row>
    <row r="25" spans="1:33">
      <c r="A25" s="22">
        <v>17</v>
      </c>
      <c r="B25" s="2" t="s">
        <v>51</v>
      </c>
      <c r="C25" s="23" t="str">
        <f t="shared" si="5"/>
        <v>M</v>
      </c>
      <c r="D25" s="24">
        <v>31</v>
      </c>
      <c r="E25" s="23">
        <v>1</v>
      </c>
      <c r="F25" s="23">
        <v>9</v>
      </c>
      <c r="G25" s="25">
        <v>80690001</v>
      </c>
      <c r="H25" s="26"/>
      <c r="I25" s="26">
        <v>0</v>
      </c>
      <c r="J25" s="26"/>
      <c r="K25" s="26"/>
      <c r="L25" s="26"/>
      <c r="M25" s="26">
        <v>4</v>
      </c>
      <c r="N25" s="26">
        <v>13</v>
      </c>
      <c r="O25" s="26">
        <f t="shared" si="6"/>
        <v>315</v>
      </c>
      <c r="P25" s="22">
        <f t="shared" si="7"/>
        <v>1102500</v>
      </c>
      <c r="Q25" s="22">
        <f t="shared" si="8"/>
        <v>0</v>
      </c>
      <c r="R25" s="22">
        <f t="shared" si="9"/>
        <v>0</v>
      </c>
      <c r="S25" s="22">
        <f t="shared" si="10"/>
        <v>46500</v>
      </c>
      <c r="T25" s="22">
        <f t="shared" si="11"/>
        <v>0</v>
      </c>
      <c r="U25" s="22">
        <f t="shared" si="12"/>
        <v>0</v>
      </c>
      <c r="V25" s="22">
        <f t="shared" si="13"/>
        <v>0</v>
      </c>
      <c r="W25" s="22"/>
      <c r="X25" s="22">
        <f t="shared" si="14"/>
        <v>91920</v>
      </c>
      <c r="Y25" s="22">
        <f t="shared" si="15"/>
        <v>2854</v>
      </c>
      <c r="Z25" s="27">
        <v>1</v>
      </c>
      <c r="AA25" s="22">
        <f t="shared" si="16"/>
        <v>0</v>
      </c>
      <c r="AB25" s="27">
        <v>1</v>
      </c>
      <c r="AC25" s="22">
        <f t="shared" si="17"/>
        <v>0</v>
      </c>
      <c r="AD25" s="22"/>
      <c r="AE25" s="22">
        <f t="shared" si="18"/>
        <v>1054226</v>
      </c>
      <c r="AF25" s="22">
        <f t="shared" si="19"/>
        <v>1149000</v>
      </c>
      <c r="AG25" s="25"/>
    </row>
    <row r="26" spans="1:33">
      <c r="A26" s="22">
        <v>18</v>
      </c>
      <c r="B26" s="2" t="s">
        <v>52</v>
      </c>
      <c r="C26" s="23" t="str">
        <f t="shared" si="5"/>
        <v>M</v>
      </c>
      <c r="D26" s="24">
        <v>21</v>
      </c>
      <c r="E26" s="23">
        <v>1</v>
      </c>
      <c r="F26" s="23">
        <v>2</v>
      </c>
      <c r="G26" s="25">
        <v>20806002</v>
      </c>
      <c r="H26" s="26"/>
      <c r="I26" s="26">
        <v>1</v>
      </c>
      <c r="J26" s="26"/>
      <c r="K26" s="26"/>
      <c r="L26" s="26"/>
      <c r="M26" s="26">
        <v>4</v>
      </c>
      <c r="N26" s="26">
        <v>12</v>
      </c>
      <c r="O26" s="26">
        <f t="shared" si="6"/>
        <v>306</v>
      </c>
      <c r="P26" s="22">
        <f t="shared" si="7"/>
        <v>1071000</v>
      </c>
      <c r="Q26" s="22">
        <f t="shared" si="8"/>
        <v>0</v>
      </c>
      <c r="R26" s="22">
        <f t="shared" si="9"/>
        <v>18000</v>
      </c>
      <c r="S26" s="22">
        <f t="shared" si="10"/>
        <v>31500</v>
      </c>
      <c r="T26" s="22">
        <f t="shared" si="11"/>
        <v>0</v>
      </c>
      <c r="U26" s="22">
        <f t="shared" si="12"/>
        <v>0</v>
      </c>
      <c r="V26" s="22">
        <f t="shared" si="13"/>
        <v>0</v>
      </c>
      <c r="W26" s="22"/>
      <c r="X26" s="22">
        <f t="shared" si="14"/>
        <v>89640</v>
      </c>
      <c r="Y26" s="22">
        <f t="shared" si="15"/>
        <v>1543</v>
      </c>
      <c r="Z26" s="27">
        <v>3</v>
      </c>
      <c r="AA26" s="22">
        <f t="shared" si="16"/>
        <v>0</v>
      </c>
      <c r="AB26" s="27">
        <v>1</v>
      </c>
      <c r="AC26" s="22">
        <f t="shared" si="17"/>
        <v>0</v>
      </c>
      <c r="AD26" s="22"/>
      <c r="AE26" s="22">
        <f t="shared" si="18"/>
        <v>1029317</v>
      </c>
      <c r="AF26" s="22">
        <f t="shared" si="19"/>
        <v>1120500</v>
      </c>
      <c r="AG26" s="25"/>
    </row>
    <row r="27" spans="1:33">
      <c r="A27" s="22">
        <v>19</v>
      </c>
      <c r="B27" s="2" t="s">
        <v>53</v>
      </c>
      <c r="C27" s="23" t="str">
        <f t="shared" si="5"/>
        <v>M</v>
      </c>
      <c r="D27" s="24">
        <v>28</v>
      </c>
      <c r="E27" s="23">
        <v>1</v>
      </c>
      <c r="F27" s="23">
        <v>9</v>
      </c>
      <c r="G27" s="25">
        <v>80690001</v>
      </c>
      <c r="H27" s="26">
        <v>5</v>
      </c>
      <c r="I27" s="26">
        <v>0</v>
      </c>
      <c r="J27" s="26"/>
      <c r="K27" s="26"/>
      <c r="L27" s="26"/>
      <c r="M27" s="26">
        <v>4</v>
      </c>
      <c r="N27" s="26">
        <v>12</v>
      </c>
      <c r="O27" s="26">
        <f t="shared" si="6"/>
        <v>306</v>
      </c>
      <c r="P27" s="22">
        <f t="shared" si="7"/>
        <v>1071000</v>
      </c>
      <c r="Q27" s="22">
        <f t="shared" si="8"/>
        <v>50000</v>
      </c>
      <c r="R27" s="22">
        <f t="shared" si="9"/>
        <v>0</v>
      </c>
      <c r="S27" s="22">
        <f t="shared" si="10"/>
        <v>42000</v>
      </c>
      <c r="T27" s="22">
        <f t="shared" si="11"/>
        <v>0</v>
      </c>
      <c r="U27" s="22">
        <f t="shared" si="12"/>
        <v>0</v>
      </c>
      <c r="V27" s="22">
        <f t="shared" si="13"/>
        <v>0</v>
      </c>
      <c r="W27" s="22"/>
      <c r="X27" s="22">
        <f t="shared" si="14"/>
        <v>93040</v>
      </c>
      <c r="Y27" s="22">
        <f t="shared" si="15"/>
        <v>3498</v>
      </c>
      <c r="Z27" s="27">
        <v>1</v>
      </c>
      <c r="AA27" s="22">
        <f t="shared" si="16"/>
        <v>0</v>
      </c>
      <c r="AB27" s="27">
        <v>1</v>
      </c>
      <c r="AC27" s="22">
        <f t="shared" si="17"/>
        <v>0</v>
      </c>
      <c r="AD27" s="22"/>
      <c r="AE27" s="22">
        <f t="shared" si="18"/>
        <v>1066462</v>
      </c>
      <c r="AF27" s="22">
        <f t="shared" si="19"/>
        <v>1163000</v>
      </c>
      <c r="AG27" s="25"/>
    </row>
    <row r="28" spans="1:33">
      <c r="A28" s="22">
        <v>20</v>
      </c>
      <c r="B28" s="2" t="s">
        <v>54</v>
      </c>
      <c r="C28" s="23" t="str">
        <f t="shared" si="5"/>
        <v>M</v>
      </c>
      <c r="D28" s="24">
        <v>21</v>
      </c>
      <c r="E28" s="23">
        <v>1</v>
      </c>
      <c r="F28" s="23">
        <v>3</v>
      </c>
      <c r="G28" s="25">
        <v>20806003</v>
      </c>
      <c r="H28" s="26">
        <v>8</v>
      </c>
      <c r="I28" s="26">
        <v>1</v>
      </c>
      <c r="J28" s="26"/>
      <c r="K28" s="26"/>
      <c r="L28" s="26"/>
      <c r="M28" s="26">
        <v>4</v>
      </c>
      <c r="N28" s="26">
        <v>12</v>
      </c>
      <c r="O28" s="26">
        <f t="shared" si="6"/>
        <v>306</v>
      </c>
      <c r="P28" s="22">
        <f t="shared" si="7"/>
        <v>1071000</v>
      </c>
      <c r="Q28" s="22">
        <f t="shared" si="8"/>
        <v>15000</v>
      </c>
      <c r="R28" s="22">
        <f t="shared" si="9"/>
        <v>18000</v>
      </c>
      <c r="S28" s="22">
        <f t="shared" si="10"/>
        <v>31500</v>
      </c>
      <c r="T28" s="22">
        <f t="shared" si="11"/>
        <v>0</v>
      </c>
      <c r="U28" s="22">
        <f t="shared" si="12"/>
        <v>0</v>
      </c>
      <c r="V28" s="22">
        <f t="shared" si="13"/>
        <v>0</v>
      </c>
      <c r="W28" s="22"/>
      <c r="X28" s="22">
        <f t="shared" si="14"/>
        <v>90840</v>
      </c>
      <c r="Y28" s="22">
        <f t="shared" si="15"/>
        <v>2233</v>
      </c>
      <c r="Z28" s="27">
        <v>3</v>
      </c>
      <c r="AA28" s="22">
        <f t="shared" si="16"/>
        <v>0</v>
      </c>
      <c r="AB28" s="27">
        <v>1</v>
      </c>
      <c r="AC28" s="22">
        <f t="shared" si="17"/>
        <v>0</v>
      </c>
      <c r="AD28" s="22"/>
      <c r="AE28" s="22">
        <f t="shared" si="18"/>
        <v>1042427</v>
      </c>
      <c r="AF28" s="22">
        <f t="shared" si="19"/>
        <v>1135500</v>
      </c>
      <c r="AG28" s="25"/>
    </row>
  </sheetData>
  <mergeCells count="27">
    <mergeCell ref="AE4:AG4"/>
    <mergeCell ref="AD7:AG7"/>
    <mergeCell ref="P8:P9"/>
    <mergeCell ref="X8:X9"/>
    <mergeCell ref="AG8:AG11"/>
    <mergeCell ref="A11:B11"/>
    <mergeCell ref="A10:B10"/>
    <mergeCell ref="B8:B9"/>
    <mergeCell ref="A8:A9"/>
    <mergeCell ref="D8:D9"/>
    <mergeCell ref="C8:C9"/>
    <mergeCell ref="A1:AG1"/>
    <mergeCell ref="H8:L8"/>
    <mergeCell ref="G8:G9"/>
    <mergeCell ref="F8:F9"/>
    <mergeCell ref="E8:E9"/>
    <mergeCell ref="A2:AG2"/>
    <mergeCell ref="Z8:AA8"/>
    <mergeCell ref="AB8:AC8"/>
    <mergeCell ref="O8:O9"/>
    <mergeCell ref="N8:N9"/>
    <mergeCell ref="M8:M9"/>
    <mergeCell ref="AF3:AG3"/>
    <mergeCell ref="A5:B5"/>
    <mergeCell ref="A3:B3"/>
    <mergeCell ref="A4:B4"/>
    <mergeCell ref="A6:AG6"/>
  </mergeCells>
  <pageMargins left="0.3" right="0.15748031496062992" top="0.31496062992125984" bottom="0.27559055118110237" header="0.11811023622047245" footer="0.15748031496062992"/>
  <pageSetup paperSize="5" scale="52" fitToHeight="10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C70"/>
  <sheetViews>
    <sheetView workbookViewId="0"/>
  </sheetViews>
  <sheetFormatPr defaultRowHeight="24"/>
  <cols>
    <col min="1" max="1" width="11.5703125" style="7" bestFit="1" customWidth="1"/>
    <col min="2" max="2" width="34.7109375" style="7" bestFit="1" customWidth="1"/>
    <col min="3" max="16384" width="9.140625" style="7"/>
  </cols>
  <sheetData>
    <row r="1" spans="1:3">
      <c r="A1" s="14">
        <v>10806001</v>
      </c>
      <c r="B1" s="14" t="s">
        <v>55</v>
      </c>
      <c r="C1" s="7">
        <v>1</v>
      </c>
    </row>
    <row r="2" spans="1:3">
      <c r="A2" s="15">
        <v>10806002</v>
      </c>
      <c r="B2" s="15" t="s">
        <v>56</v>
      </c>
      <c r="C2" s="7">
        <v>2</v>
      </c>
    </row>
    <row r="3" spans="1:3">
      <c r="A3" s="15">
        <v>10806003</v>
      </c>
      <c r="B3" s="15" t="s">
        <v>57</v>
      </c>
      <c r="C3" s="7">
        <v>3</v>
      </c>
    </row>
    <row r="4" spans="1:3">
      <c r="A4" s="15">
        <v>10806004</v>
      </c>
      <c r="B4" s="15" t="s">
        <v>58</v>
      </c>
      <c r="C4" s="7">
        <v>4</v>
      </c>
    </row>
    <row r="5" spans="1:3">
      <c r="A5" s="15">
        <v>10806005</v>
      </c>
      <c r="B5" s="15" t="s">
        <v>59</v>
      </c>
      <c r="C5" s="7">
        <v>5</v>
      </c>
    </row>
    <row r="6" spans="1:3">
      <c r="A6" s="15">
        <v>10806006</v>
      </c>
      <c r="B6" s="15" t="s">
        <v>60</v>
      </c>
      <c r="C6" s="7">
        <v>6</v>
      </c>
    </row>
    <row r="7" spans="1:3">
      <c r="A7" s="15">
        <v>10806007</v>
      </c>
      <c r="B7" s="15" t="s">
        <v>61</v>
      </c>
      <c r="C7" s="7">
        <v>7</v>
      </c>
    </row>
    <row r="8" spans="1:3">
      <c r="A8" s="15">
        <v>10806008</v>
      </c>
      <c r="B8" s="15" t="s">
        <v>62</v>
      </c>
      <c r="C8" s="7">
        <v>8</v>
      </c>
    </row>
    <row r="9" spans="1:3">
      <c r="A9" s="15">
        <v>10806009</v>
      </c>
      <c r="B9" s="15" t="s">
        <v>63</v>
      </c>
      <c r="C9" s="7">
        <v>9</v>
      </c>
    </row>
    <row r="10" spans="1:3">
      <c r="A10" s="15">
        <v>10806010</v>
      </c>
      <c r="B10" s="15" t="s">
        <v>64</v>
      </c>
      <c r="C10" s="7">
        <v>10</v>
      </c>
    </row>
    <row r="11" spans="1:3">
      <c r="A11" s="15">
        <v>10806013</v>
      </c>
      <c r="B11" s="15" t="s">
        <v>65</v>
      </c>
      <c r="C11" s="7">
        <v>11</v>
      </c>
    </row>
    <row r="12" spans="1:3">
      <c r="A12" s="15">
        <v>10806014</v>
      </c>
      <c r="B12" s="15" t="s">
        <v>66</v>
      </c>
      <c r="C12" s="7">
        <v>12</v>
      </c>
    </row>
    <row r="13" spans="1:3">
      <c r="A13" s="15">
        <v>10806015</v>
      </c>
      <c r="B13" s="15" t="s">
        <v>67</v>
      </c>
      <c r="C13" s="7">
        <v>13</v>
      </c>
    </row>
    <row r="14" spans="1:3">
      <c r="A14" s="15">
        <v>10806016</v>
      </c>
      <c r="B14" s="15" t="s">
        <v>68</v>
      </c>
      <c r="C14" s="7">
        <v>14</v>
      </c>
    </row>
    <row r="15" spans="1:3">
      <c r="A15" s="15">
        <v>10806018</v>
      </c>
      <c r="B15" s="15" t="s">
        <v>69</v>
      </c>
      <c r="C15" s="7">
        <v>15</v>
      </c>
    </row>
    <row r="16" spans="1:3">
      <c r="A16" s="15">
        <v>10806019</v>
      </c>
      <c r="B16" s="15" t="s">
        <v>70</v>
      </c>
      <c r="C16" s="7">
        <v>16</v>
      </c>
    </row>
    <row r="17" spans="1:3">
      <c r="A17" s="15">
        <v>10806020</v>
      </c>
      <c r="B17" s="15" t="s">
        <v>71</v>
      </c>
      <c r="C17" s="7">
        <v>17</v>
      </c>
    </row>
    <row r="18" spans="1:3">
      <c r="A18" s="15">
        <v>10806021</v>
      </c>
      <c r="B18" s="15" t="s">
        <v>72</v>
      </c>
      <c r="C18" s="7">
        <v>18</v>
      </c>
    </row>
    <row r="19" spans="1:3">
      <c r="A19" s="15">
        <v>10806022</v>
      </c>
      <c r="B19" s="15" t="s">
        <v>73</v>
      </c>
      <c r="C19" s="7">
        <v>19</v>
      </c>
    </row>
    <row r="20" spans="1:3">
      <c r="A20" s="15">
        <v>10806023</v>
      </c>
      <c r="B20" s="15" t="s">
        <v>74</v>
      </c>
      <c r="C20" s="7">
        <v>20</v>
      </c>
    </row>
    <row r="21" spans="1:3">
      <c r="A21" s="15">
        <v>10806024</v>
      </c>
      <c r="B21" s="15" t="s">
        <v>75</v>
      </c>
      <c r="C21" s="7">
        <v>21</v>
      </c>
    </row>
    <row r="22" spans="1:3">
      <c r="A22" s="15">
        <v>10806025</v>
      </c>
      <c r="B22" s="15" t="s">
        <v>76</v>
      </c>
      <c r="C22" s="7">
        <v>22</v>
      </c>
    </row>
    <row r="23" spans="1:3">
      <c r="A23" s="15">
        <v>10806026</v>
      </c>
      <c r="B23" s="15" t="s">
        <v>77</v>
      </c>
      <c r="C23" s="7">
        <v>23</v>
      </c>
    </row>
    <row r="24" spans="1:3">
      <c r="A24" s="15">
        <v>10806027</v>
      </c>
      <c r="B24" s="15" t="s">
        <v>78</v>
      </c>
      <c r="C24" s="7">
        <v>24</v>
      </c>
    </row>
    <row r="25" spans="1:3">
      <c r="A25" s="15">
        <v>10806028</v>
      </c>
      <c r="B25" s="15" t="s">
        <v>79</v>
      </c>
      <c r="C25" s="7">
        <v>25</v>
      </c>
    </row>
    <row r="26" spans="1:3">
      <c r="A26" s="15">
        <v>10806029</v>
      </c>
      <c r="B26" s="15" t="s">
        <v>80</v>
      </c>
      <c r="C26" s="7">
        <v>26</v>
      </c>
    </row>
    <row r="27" spans="1:3">
      <c r="A27" s="15">
        <v>10806030</v>
      </c>
      <c r="B27" s="15" t="s">
        <v>81</v>
      </c>
      <c r="C27" s="7">
        <v>27</v>
      </c>
    </row>
    <row r="28" spans="1:3">
      <c r="A28" s="15">
        <v>10806035</v>
      </c>
      <c r="B28" s="15" t="s">
        <v>82</v>
      </c>
      <c r="C28" s="7">
        <v>28</v>
      </c>
    </row>
    <row r="29" spans="1:3">
      <c r="A29" s="15">
        <v>10806039</v>
      </c>
      <c r="B29" s="15" t="s">
        <v>83</v>
      </c>
      <c r="C29" s="7">
        <v>29</v>
      </c>
    </row>
    <row r="30" spans="1:3">
      <c r="A30" s="15">
        <v>10806049</v>
      </c>
      <c r="B30" s="15" t="s">
        <v>84</v>
      </c>
      <c r="C30" s="7">
        <v>30</v>
      </c>
    </row>
    <row r="31" spans="1:3">
      <c r="A31" s="15">
        <v>10806051</v>
      </c>
      <c r="B31" s="15" t="s">
        <v>85</v>
      </c>
      <c r="C31" s="7">
        <v>31</v>
      </c>
    </row>
    <row r="32" spans="1:3">
      <c r="A32" s="15">
        <v>10806052</v>
      </c>
      <c r="B32" s="15" t="s">
        <v>86</v>
      </c>
      <c r="C32" s="7">
        <v>32</v>
      </c>
    </row>
    <row r="33" spans="1:3">
      <c r="A33" s="15">
        <v>10806053</v>
      </c>
      <c r="B33" s="15" t="s">
        <v>87</v>
      </c>
      <c r="C33" s="7">
        <v>33</v>
      </c>
    </row>
    <row r="34" spans="1:3">
      <c r="A34" s="15">
        <v>10806055</v>
      </c>
      <c r="B34" s="15" t="s">
        <v>88</v>
      </c>
      <c r="C34" s="7">
        <v>34</v>
      </c>
    </row>
    <row r="35" spans="1:3">
      <c r="A35" s="15">
        <v>10806056</v>
      </c>
      <c r="B35" s="15" t="s">
        <v>89</v>
      </c>
      <c r="C35" s="7">
        <v>35</v>
      </c>
    </row>
    <row r="36" spans="1:3">
      <c r="A36" s="15">
        <v>10806059</v>
      </c>
      <c r="B36" s="15" t="s">
        <v>90</v>
      </c>
      <c r="C36" s="7">
        <v>36</v>
      </c>
    </row>
    <row r="37" spans="1:3">
      <c r="A37" s="15">
        <v>10806061</v>
      </c>
      <c r="B37" s="15" t="s">
        <v>91</v>
      </c>
      <c r="C37" s="7">
        <v>37</v>
      </c>
    </row>
    <row r="38" spans="1:3">
      <c r="A38" s="15">
        <v>10806062</v>
      </c>
      <c r="B38" s="15" t="s">
        <v>92</v>
      </c>
      <c r="C38" s="7">
        <v>38</v>
      </c>
    </row>
    <row r="39" spans="1:3">
      <c r="A39" s="15">
        <v>10806063</v>
      </c>
      <c r="B39" s="15" t="s">
        <v>93</v>
      </c>
      <c r="C39" s="7">
        <v>39</v>
      </c>
    </row>
    <row r="40" spans="1:3">
      <c r="A40" s="15">
        <v>10806065</v>
      </c>
      <c r="B40" s="15" t="s">
        <v>94</v>
      </c>
      <c r="C40" s="7">
        <v>40</v>
      </c>
    </row>
    <row r="41" spans="1:3">
      <c r="A41" s="15">
        <v>10806066</v>
      </c>
      <c r="B41" s="15" t="s">
        <v>95</v>
      </c>
      <c r="C41" s="7">
        <v>41</v>
      </c>
    </row>
    <row r="42" spans="1:3">
      <c r="A42" s="15">
        <v>10806067</v>
      </c>
      <c r="B42" s="15" t="s">
        <v>96</v>
      </c>
      <c r="C42" s="7">
        <v>42</v>
      </c>
    </row>
    <row r="43" spans="1:3">
      <c r="A43" s="15">
        <v>10806068</v>
      </c>
      <c r="B43" s="15" t="s">
        <v>97</v>
      </c>
      <c r="C43" s="7">
        <v>43</v>
      </c>
    </row>
    <row r="44" spans="1:3">
      <c r="A44" s="15">
        <v>20806001</v>
      </c>
      <c r="B44" s="15" t="s">
        <v>98</v>
      </c>
      <c r="C44" s="7">
        <v>44</v>
      </c>
    </row>
    <row r="45" spans="1:3">
      <c r="A45" s="15">
        <v>20806002</v>
      </c>
      <c r="B45" s="15" t="s">
        <v>99</v>
      </c>
      <c r="C45" s="7">
        <v>45</v>
      </c>
    </row>
    <row r="46" spans="1:3">
      <c r="A46" s="15">
        <v>20806003</v>
      </c>
      <c r="B46" s="15" t="s">
        <v>100</v>
      </c>
      <c r="C46" s="7">
        <v>46</v>
      </c>
    </row>
    <row r="47" spans="1:3">
      <c r="A47" s="15">
        <v>20806004</v>
      </c>
      <c r="B47" s="15" t="s">
        <v>101</v>
      </c>
      <c r="C47" s="7">
        <v>47</v>
      </c>
    </row>
    <row r="48" spans="1:3">
      <c r="A48" s="15">
        <v>20806005</v>
      </c>
      <c r="B48" s="15" t="s">
        <v>102</v>
      </c>
      <c r="C48" s="7">
        <v>48</v>
      </c>
    </row>
    <row r="49" spans="1:3">
      <c r="A49" s="15">
        <v>20806007</v>
      </c>
      <c r="B49" s="15" t="s">
        <v>103</v>
      </c>
      <c r="C49" s="7">
        <v>49</v>
      </c>
    </row>
    <row r="50" spans="1:3">
      <c r="A50" s="15">
        <v>20806008</v>
      </c>
      <c r="B50" s="15" t="s">
        <v>104</v>
      </c>
      <c r="C50" s="7">
        <v>50</v>
      </c>
    </row>
    <row r="51" spans="1:3">
      <c r="A51" s="15">
        <v>20806009</v>
      </c>
      <c r="B51" s="15" t="s">
        <v>105</v>
      </c>
      <c r="C51" s="7">
        <v>51</v>
      </c>
    </row>
    <row r="52" spans="1:3">
      <c r="A52" s="15">
        <v>20806010</v>
      </c>
      <c r="B52" s="15" t="s">
        <v>106</v>
      </c>
      <c r="C52" s="7">
        <v>52</v>
      </c>
    </row>
    <row r="53" spans="1:3">
      <c r="A53" s="15">
        <v>40806002</v>
      </c>
      <c r="B53" s="15" t="s">
        <v>107</v>
      </c>
      <c r="C53" s="7">
        <v>53</v>
      </c>
    </row>
    <row r="54" spans="1:3">
      <c r="A54" s="15">
        <v>40806003</v>
      </c>
      <c r="B54" s="15" t="s">
        <v>108</v>
      </c>
      <c r="C54" s="7">
        <v>54</v>
      </c>
    </row>
    <row r="55" spans="1:3">
      <c r="A55" s="15">
        <v>40806005</v>
      </c>
      <c r="B55" s="15" t="s">
        <v>109</v>
      </c>
      <c r="C55" s="7">
        <v>55</v>
      </c>
    </row>
    <row r="56" spans="1:3">
      <c r="A56" s="15">
        <v>40806006</v>
      </c>
      <c r="B56" s="15" t="s">
        <v>110</v>
      </c>
      <c r="C56" s="7">
        <v>56</v>
      </c>
    </row>
    <row r="57" spans="1:3">
      <c r="A57" s="15">
        <v>40806007</v>
      </c>
      <c r="B57" s="15" t="s">
        <v>111</v>
      </c>
      <c r="C57" s="7">
        <v>57</v>
      </c>
    </row>
    <row r="58" spans="1:3">
      <c r="A58" s="15">
        <v>40806008</v>
      </c>
      <c r="B58" s="15" t="s">
        <v>112</v>
      </c>
      <c r="C58" s="7">
        <v>58</v>
      </c>
    </row>
    <row r="59" spans="1:3">
      <c r="A59" s="15">
        <v>40806010</v>
      </c>
      <c r="B59" s="15" t="s">
        <v>113</v>
      </c>
      <c r="C59" s="7">
        <v>59</v>
      </c>
    </row>
    <row r="60" spans="1:3">
      <c r="A60" s="15">
        <v>40806011</v>
      </c>
      <c r="B60" s="15" t="s">
        <v>114</v>
      </c>
      <c r="C60" s="7">
        <v>60</v>
      </c>
    </row>
    <row r="61" spans="1:3">
      <c r="A61" s="15">
        <v>40806012</v>
      </c>
      <c r="B61" s="15" t="s">
        <v>115</v>
      </c>
      <c r="C61" s="7">
        <v>61</v>
      </c>
    </row>
    <row r="62" spans="1:3">
      <c r="A62" s="15">
        <v>40806013</v>
      </c>
      <c r="B62" s="15" t="s">
        <v>116</v>
      </c>
      <c r="C62" s="7">
        <v>62</v>
      </c>
    </row>
    <row r="63" spans="1:3">
      <c r="A63" s="15">
        <v>40806015</v>
      </c>
      <c r="B63" s="15" t="s">
        <v>117</v>
      </c>
      <c r="C63" s="7">
        <v>63</v>
      </c>
    </row>
    <row r="64" spans="1:3">
      <c r="A64" s="15">
        <v>40806016</v>
      </c>
      <c r="B64" s="15" t="s">
        <v>118</v>
      </c>
      <c r="C64" s="7">
        <v>64</v>
      </c>
    </row>
    <row r="65" spans="1:3">
      <c r="A65" s="15">
        <v>40806017</v>
      </c>
      <c r="B65" s="15" t="s">
        <v>119</v>
      </c>
      <c r="C65" s="7">
        <v>65</v>
      </c>
    </row>
    <row r="66" spans="1:3">
      <c r="A66" s="15">
        <v>40806018</v>
      </c>
      <c r="B66" s="15" t="s">
        <v>120</v>
      </c>
      <c r="C66" s="7">
        <v>66</v>
      </c>
    </row>
    <row r="67" spans="1:3">
      <c r="A67" s="15">
        <v>40806019</v>
      </c>
      <c r="B67" s="15" t="s">
        <v>121</v>
      </c>
      <c r="C67" s="7">
        <v>67</v>
      </c>
    </row>
    <row r="68" spans="1:3">
      <c r="A68" s="15">
        <v>40806021</v>
      </c>
      <c r="B68" s="15" t="s">
        <v>122</v>
      </c>
      <c r="C68" s="7">
        <v>68</v>
      </c>
    </row>
    <row r="69" spans="1:3">
      <c r="A69" s="15">
        <v>40806022</v>
      </c>
      <c r="B69" s="15" t="s">
        <v>123</v>
      </c>
      <c r="C69" s="7">
        <v>69</v>
      </c>
    </row>
    <row r="70" spans="1:3">
      <c r="A70" s="8">
        <v>80690001</v>
      </c>
      <c r="B70" s="8" t="s">
        <v>124</v>
      </c>
      <c r="C70" s="7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List</vt:lpstr>
      <vt:lpstr>name</vt:lpstr>
      <vt:lpstr>name</vt:lpstr>
      <vt:lpstr>List!Print_Titles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2012-06-20T16:37:17Z</cp:lastPrinted>
  <dcterms:created xsi:type="dcterms:W3CDTF">2006-07-27T03:27:56Z</dcterms:created>
  <dcterms:modified xsi:type="dcterms:W3CDTF">2012-06-20T17:12:06Z</dcterms:modified>
</cp:coreProperties>
</file>