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~\Dropbox\Excel folder\"/>
    </mc:Choice>
  </mc:AlternateContent>
  <xr:revisionPtr revIDLastSave="0" documentId="13_ncr:1_{CA0E523C-A1D6-46D2-A301-7067B52A8CA1}" xr6:coauthVersionLast="45" xr6:coauthVersionMax="45" xr10:uidLastSave="{00000000-0000-0000-0000-000000000000}"/>
  <bookViews>
    <workbookView xWindow="0" yWindow="1560" windowWidth="28800" windowHeight="12990" xr2:uid="{D08A9010-1C59-4A90-8A4B-8F7CFBC5F7FD}"/>
  </bookViews>
  <sheets>
    <sheet name="การแข่งขัน" sheetId="2" r:id="rId1"/>
    <sheet name="กลุ่ม" sheetId="1" state="hidden" r:id="rId2"/>
    <sheet name="List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5" i="1"/>
  <c r="T5" i="2" l="1"/>
  <c r="U5" i="2"/>
  <c r="T6" i="2"/>
  <c r="U6" i="2"/>
  <c r="T7" i="2"/>
  <c r="U7" i="2"/>
  <c r="T8" i="2"/>
  <c r="U8" i="2"/>
  <c r="T9" i="2"/>
  <c r="U9" i="2"/>
  <c r="T10" i="2"/>
  <c r="U10" i="2"/>
  <c r="T11" i="2"/>
  <c r="U11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1" i="2"/>
  <c r="U21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0" i="2"/>
  <c r="U30" i="2"/>
  <c r="T31" i="2"/>
  <c r="U31" i="2"/>
  <c r="T32" i="2"/>
  <c r="U32" i="2"/>
  <c r="T33" i="2"/>
  <c r="U33" i="2"/>
  <c r="T34" i="2"/>
  <c r="U34" i="2"/>
  <c r="T35" i="2"/>
  <c r="U35" i="2"/>
  <c r="T36" i="2"/>
  <c r="U36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53" i="2"/>
  <c r="U53" i="2"/>
  <c r="T54" i="2"/>
  <c r="U54" i="2"/>
  <c r="T55" i="2"/>
  <c r="U55" i="2"/>
  <c r="T56" i="2"/>
  <c r="U56" i="2"/>
  <c r="T57" i="2"/>
  <c r="U57" i="2"/>
  <c r="T58" i="2"/>
  <c r="U58" i="2"/>
  <c r="T59" i="2"/>
  <c r="U59" i="2"/>
  <c r="T60" i="2"/>
  <c r="U60" i="2"/>
  <c r="T61" i="2"/>
  <c r="U61" i="2"/>
  <c r="T62" i="2"/>
  <c r="U62" i="2"/>
  <c r="T63" i="2"/>
  <c r="U63" i="2"/>
  <c r="T64" i="2"/>
  <c r="U64" i="2"/>
  <c r="T65" i="2"/>
  <c r="U65" i="2"/>
  <c r="T66" i="2"/>
  <c r="U66" i="2"/>
  <c r="T67" i="2"/>
  <c r="U67" i="2"/>
  <c r="T68" i="2"/>
  <c r="U68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76" i="2"/>
  <c r="U76" i="2"/>
  <c r="T77" i="2"/>
  <c r="U77" i="2"/>
  <c r="T78" i="2"/>
  <c r="U78" i="2"/>
  <c r="T79" i="2"/>
  <c r="U79" i="2"/>
  <c r="T80" i="2"/>
  <c r="U80" i="2"/>
  <c r="T81" i="2"/>
  <c r="U81" i="2"/>
  <c r="T82" i="2"/>
  <c r="U82" i="2"/>
  <c r="T83" i="2"/>
  <c r="U83" i="2"/>
  <c r="T84" i="2"/>
  <c r="U84" i="2"/>
  <c r="T85" i="2"/>
  <c r="U85" i="2"/>
  <c r="T86" i="2"/>
  <c r="U86" i="2"/>
  <c r="T87" i="2"/>
  <c r="U87" i="2"/>
  <c r="T88" i="2"/>
  <c r="U88" i="2"/>
  <c r="T89" i="2"/>
  <c r="U89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T97" i="2"/>
  <c r="U97" i="2"/>
  <c r="T98" i="2"/>
  <c r="U98" i="2"/>
  <c r="T99" i="2"/>
  <c r="U99" i="2"/>
  <c r="T100" i="2"/>
  <c r="U100" i="2"/>
  <c r="T101" i="2"/>
  <c r="U101" i="2"/>
  <c r="T102" i="2"/>
  <c r="U102" i="2"/>
  <c r="T103" i="2"/>
  <c r="U103" i="2"/>
  <c r="T104" i="2"/>
  <c r="U104" i="2"/>
  <c r="T105" i="2"/>
  <c r="U105" i="2"/>
  <c r="T106" i="2"/>
  <c r="U106" i="2"/>
  <c r="T107" i="2"/>
  <c r="U107" i="2"/>
  <c r="T108" i="2"/>
  <c r="U108" i="2"/>
  <c r="T109" i="2"/>
  <c r="U109" i="2"/>
  <c r="T110" i="2"/>
  <c r="U110" i="2"/>
  <c r="T111" i="2"/>
  <c r="U111" i="2"/>
  <c r="T112" i="2"/>
  <c r="U112" i="2"/>
  <c r="T113" i="2"/>
  <c r="U113" i="2"/>
  <c r="T114" i="2"/>
  <c r="U114" i="2"/>
  <c r="T115" i="2"/>
  <c r="U115" i="2"/>
  <c r="T116" i="2"/>
  <c r="U116" i="2"/>
  <c r="T117" i="2"/>
  <c r="U117" i="2"/>
  <c r="T118" i="2"/>
  <c r="U118" i="2"/>
  <c r="T119" i="2"/>
  <c r="U119" i="2"/>
  <c r="T120" i="2"/>
  <c r="U120" i="2"/>
  <c r="T121" i="2"/>
  <c r="U121" i="2"/>
  <c r="T122" i="2"/>
  <c r="U122" i="2"/>
  <c r="T123" i="2"/>
  <c r="U123" i="2"/>
  <c r="T124" i="2"/>
  <c r="U124" i="2"/>
  <c r="T125" i="2"/>
  <c r="U125" i="2"/>
  <c r="T126" i="2"/>
  <c r="U126" i="2"/>
  <c r="T127" i="2"/>
  <c r="U127" i="2"/>
  <c r="T128" i="2"/>
  <c r="U128" i="2"/>
  <c r="T129" i="2"/>
  <c r="U129" i="2"/>
  <c r="T130" i="2"/>
  <c r="U130" i="2"/>
  <c r="T131" i="2"/>
  <c r="U131" i="2"/>
  <c r="T132" i="2"/>
  <c r="U132" i="2"/>
  <c r="T133" i="2"/>
  <c r="U133" i="2"/>
  <c r="T134" i="2"/>
  <c r="U134" i="2"/>
  <c r="T135" i="2"/>
  <c r="U135" i="2"/>
  <c r="T136" i="2"/>
  <c r="U136" i="2"/>
  <c r="T137" i="2"/>
  <c r="U137" i="2"/>
  <c r="T138" i="2"/>
  <c r="U138" i="2"/>
  <c r="T139" i="2"/>
  <c r="U139" i="2"/>
  <c r="T140" i="2"/>
  <c r="U140" i="2"/>
  <c r="T141" i="2"/>
  <c r="U141" i="2"/>
  <c r="T142" i="2"/>
  <c r="U142" i="2"/>
  <c r="T143" i="2"/>
  <c r="U143" i="2"/>
  <c r="T144" i="2"/>
  <c r="U144" i="2"/>
  <c r="T145" i="2"/>
  <c r="U145" i="2"/>
  <c r="T146" i="2"/>
  <c r="U146" i="2"/>
  <c r="T147" i="2"/>
  <c r="U147" i="2"/>
  <c r="T148" i="2"/>
  <c r="U148" i="2"/>
  <c r="T149" i="2"/>
  <c r="U149" i="2"/>
  <c r="T150" i="2"/>
  <c r="U150" i="2"/>
  <c r="T151" i="2"/>
  <c r="U151" i="2"/>
  <c r="T152" i="2"/>
  <c r="U152" i="2"/>
  <c r="T153" i="2"/>
  <c r="U153" i="2"/>
  <c r="T154" i="2"/>
  <c r="U154" i="2"/>
  <c r="T155" i="2"/>
  <c r="U155" i="2"/>
  <c r="T156" i="2"/>
  <c r="U156" i="2"/>
  <c r="T157" i="2"/>
  <c r="U157" i="2"/>
  <c r="T158" i="2"/>
  <c r="U158" i="2"/>
  <c r="T159" i="2"/>
  <c r="U159" i="2"/>
  <c r="T160" i="2"/>
  <c r="U160" i="2"/>
  <c r="T161" i="2"/>
  <c r="U161" i="2"/>
  <c r="T162" i="2"/>
  <c r="U162" i="2"/>
  <c r="T163" i="2"/>
  <c r="U163" i="2"/>
  <c r="U4" i="2"/>
  <c r="T4" i="2"/>
  <c r="P5" i="1" l="1"/>
  <c r="P6" i="1"/>
  <c r="P9" i="1"/>
  <c r="P8" i="1"/>
  <c r="P7" i="1"/>
  <c r="N62" i="1"/>
  <c r="N63" i="1"/>
  <c r="N64" i="1"/>
  <c r="N65" i="1"/>
  <c r="N61" i="1"/>
  <c r="N54" i="1"/>
  <c r="N55" i="1"/>
  <c r="N56" i="1"/>
  <c r="N57" i="1"/>
  <c r="N53" i="1"/>
  <c r="N46" i="1"/>
  <c r="N47" i="1"/>
  <c r="N48" i="1"/>
  <c r="N49" i="1"/>
  <c r="N45" i="1"/>
  <c r="N38" i="1"/>
  <c r="N39" i="1"/>
  <c r="N40" i="1"/>
  <c r="N41" i="1"/>
  <c r="N37" i="1"/>
  <c r="N30" i="1"/>
  <c r="N31" i="1"/>
  <c r="N32" i="1"/>
  <c r="N33" i="1"/>
  <c r="N29" i="1"/>
  <c r="N22" i="1"/>
  <c r="N23" i="1"/>
  <c r="N24" i="1"/>
  <c r="N25" i="1"/>
  <c r="N21" i="1"/>
  <c r="N14" i="1"/>
  <c r="N15" i="1"/>
  <c r="N16" i="1"/>
  <c r="N17" i="1"/>
  <c r="N13" i="1"/>
  <c r="Q5" i="2"/>
  <c r="R5" i="2"/>
  <c r="Q6" i="2"/>
  <c r="R6" i="2"/>
  <c r="Q7" i="2"/>
  <c r="R7" i="2"/>
  <c r="Q8" i="2"/>
  <c r="R8" i="2"/>
  <c r="Q9" i="2"/>
  <c r="R9" i="2"/>
  <c r="Q10" i="2"/>
  <c r="R10" i="2"/>
  <c r="Q11" i="2"/>
  <c r="R11" i="2"/>
  <c r="Q12" i="2"/>
  <c r="R12" i="2"/>
  <c r="Q13" i="2"/>
  <c r="R13" i="2"/>
  <c r="Q14" i="2"/>
  <c r="R14" i="2"/>
  <c r="Q15" i="2"/>
  <c r="R15" i="2"/>
  <c r="Q16" i="2"/>
  <c r="R16" i="2"/>
  <c r="Q17" i="2"/>
  <c r="R17" i="2"/>
  <c r="Q18" i="2"/>
  <c r="R18" i="2"/>
  <c r="Q19" i="2"/>
  <c r="R19" i="2"/>
  <c r="Q20" i="2"/>
  <c r="R20" i="2"/>
  <c r="Q21" i="2"/>
  <c r="R21" i="2"/>
  <c r="Q22" i="2"/>
  <c r="R22" i="2"/>
  <c r="Q23" i="2"/>
  <c r="R23" i="2"/>
  <c r="Q24" i="2"/>
  <c r="R24" i="2"/>
  <c r="Q25" i="2"/>
  <c r="R25" i="2"/>
  <c r="Q26" i="2"/>
  <c r="R26" i="2"/>
  <c r="Q27" i="2"/>
  <c r="R27" i="2"/>
  <c r="Q28" i="2"/>
  <c r="R28" i="2"/>
  <c r="Q29" i="2"/>
  <c r="R29" i="2"/>
  <c r="Q30" i="2"/>
  <c r="R30" i="2"/>
  <c r="Q31" i="2"/>
  <c r="R31" i="2"/>
  <c r="Q32" i="2"/>
  <c r="R32" i="2"/>
  <c r="Q33" i="2"/>
  <c r="R33" i="2"/>
  <c r="Q34" i="2"/>
  <c r="R34" i="2"/>
  <c r="Q35" i="2"/>
  <c r="R35" i="2"/>
  <c r="Q36" i="2"/>
  <c r="R36" i="2"/>
  <c r="Q37" i="2"/>
  <c r="R37" i="2"/>
  <c r="Q38" i="2"/>
  <c r="R38" i="2"/>
  <c r="Q39" i="2"/>
  <c r="R39" i="2"/>
  <c r="Q40" i="2"/>
  <c r="R40" i="2"/>
  <c r="Q41" i="2"/>
  <c r="R41" i="2"/>
  <c r="Q42" i="2"/>
  <c r="R42" i="2"/>
  <c r="Q43" i="2"/>
  <c r="R43" i="2"/>
  <c r="Q44" i="2"/>
  <c r="R44" i="2"/>
  <c r="Q45" i="2"/>
  <c r="R45" i="2"/>
  <c r="Q46" i="2"/>
  <c r="R46" i="2"/>
  <c r="Q47" i="2"/>
  <c r="R47" i="2"/>
  <c r="Q48" i="2"/>
  <c r="R48" i="2"/>
  <c r="Q49" i="2"/>
  <c r="R49" i="2"/>
  <c r="Q50" i="2"/>
  <c r="R50" i="2"/>
  <c r="Q51" i="2"/>
  <c r="R51" i="2"/>
  <c r="Q52" i="2"/>
  <c r="R52" i="2"/>
  <c r="Q53" i="2"/>
  <c r="R53" i="2"/>
  <c r="Q54" i="2"/>
  <c r="R54" i="2"/>
  <c r="Q55" i="2"/>
  <c r="R55" i="2"/>
  <c r="Q56" i="2"/>
  <c r="R56" i="2"/>
  <c r="Q57" i="2"/>
  <c r="R57" i="2"/>
  <c r="Q58" i="2"/>
  <c r="R58" i="2"/>
  <c r="Q59" i="2"/>
  <c r="R59" i="2"/>
  <c r="Q60" i="2"/>
  <c r="R60" i="2"/>
  <c r="Q61" i="2"/>
  <c r="R61" i="2"/>
  <c r="Q62" i="2"/>
  <c r="R62" i="2"/>
  <c r="Q63" i="2"/>
  <c r="R63" i="2"/>
  <c r="Q64" i="2"/>
  <c r="R64" i="2"/>
  <c r="Q65" i="2"/>
  <c r="R65" i="2"/>
  <c r="Q66" i="2"/>
  <c r="R66" i="2"/>
  <c r="Q67" i="2"/>
  <c r="R67" i="2"/>
  <c r="Q68" i="2"/>
  <c r="R68" i="2"/>
  <c r="Q69" i="2"/>
  <c r="R69" i="2"/>
  <c r="Q70" i="2"/>
  <c r="R70" i="2"/>
  <c r="Q71" i="2"/>
  <c r="R71" i="2"/>
  <c r="Q72" i="2"/>
  <c r="R72" i="2"/>
  <c r="Q73" i="2"/>
  <c r="R73" i="2"/>
  <c r="Q74" i="2"/>
  <c r="R74" i="2"/>
  <c r="Q75" i="2"/>
  <c r="R75" i="2"/>
  <c r="Q76" i="2"/>
  <c r="R76" i="2"/>
  <c r="Q77" i="2"/>
  <c r="R77" i="2"/>
  <c r="Q78" i="2"/>
  <c r="R78" i="2"/>
  <c r="Q79" i="2"/>
  <c r="R79" i="2"/>
  <c r="Q80" i="2"/>
  <c r="R80" i="2"/>
  <c r="Q81" i="2"/>
  <c r="R81" i="2"/>
  <c r="Q82" i="2"/>
  <c r="R82" i="2"/>
  <c r="Q83" i="2"/>
  <c r="R83" i="2"/>
  <c r="Q84" i="2"/>
  <c r="R84" i="2"/>
  <c r="Q85" i="2"/>
  <c r="R85" i="2"/>
  <c r="Q86" i="2"/>
  <c r="R86" i="2"/>
  <c r="Q87" i="2"/>
  <c r="R87" i="2"/>
  <c r="Q88" i="2"/>
  <c r="R88" i="2"/>
  <c r="Q89" i="2"/>
  <c r="R89" i="2"/>
  <c r="Q90" i="2"/>
  <c r="R90" i="2"/>
  <c r="Q91" i="2"/>
  <c r="R91" i="2"/>
  <c r="Q92" i="2"/>
  <c r="R92" i="2"/>
  <c r="Q93" i="2"/>
  <c r="R93" i="2"/>
  <c r="Q94" i="2"/>
  <c r="R94" i="2"/>
  <c r="Q95" i="2"/>
  <c r="R95" i="2"/>
  <c r="Q96" i="2"/>
  <c r="R96" i="2"/>
  <c r="Q97" i="2"/>
  <c r="R97" i="2"/>
  <c r="Q98" i="2"/>
  <c r="R98" i="2"/>
  <c r="Q99" i="2"/>
  <c r="R99" i="2"/>
  <c r="Q100" i="2"/>
  <c r="R100" i="2"/>
  <c r="Q101" i="2"/>
  <c r="R101" i="2"/>
  <c r="Q102" i="2"/>
  <c r="R102" i="2"/>
  <c r="Q103" i="2"/>
  <c r="R103" i="2"/>
  <c r="Q104" i="2"/>
  <c r="R104" i="2"/>
  <c r="Q105" i="2"/>
  <c r="R105" i="2"/>
  <c r="Q106" i="2"/>
  <c r="R106" i="2"/>
  <c r="Q107" i="2"/>
  <c r="R107" i="2"/>
  <c r="Q108" i="2"/>
  <c r="R108" i="2"/>
  <c r="Q109" i="2"/>
  <c r="R109" i="2"/>
  <c r="Q110" i="2"/>
  <c r="R110" i="2"/>
  <c r="Q111" i="2"/>
  <c r="R111" i="2"/>
  <c r="Q112" i="2"/>
  <c r="R112" i="2"/>
  <c r="Q113" i="2"/>
  <c r="R113" i="2"/>
  <c r="Q114" i="2"/>
  <c r="R114" i="2"/>
  <c r="Q115" i="2"/>
  <c r="R115" i="2"/>
  <c r="Q116" i="2"/>
  <c r="R116" i="2"/>
  <c r="Q117" i="2"/>
  <c r="R117" i="2"/>
  <c r="Q118" i="2"/>
  <c r="R118" i="2"/>
  <c r="Q119" i="2"/>
  <c r="R119" i="2"/>
  <c r="Q120" i="2"/>
  <c r="R120" i="2"/>
  <c r="Q121" i="2"/>
  <c r="R121" i="2"/>
  <c r="Q122" i="2"/>
  <c r="R122" i="2"/>
  <c r="Q123" i="2"/>
  <c r="R123" i="2"/>
  <c r="Q124" i="2"/>
  <c r="R124" i="2"/>
  <c r="Q125" i="2"/>
  <c r="R125" i="2"/>
  <c r="Q126" i="2"/>
  <c r="R126" i="2"/>
  <c r="Q127" i="2"/>
  <c r="R127" i="2"/>
  <c r="Q128" i="2"/>
  <c r="R128" i="2"/>
  <c r="Q129" i="2"/>
  <c r="R129" i="2"/>
  <c r="Q130" i="2"/>
  <c r="R130" i="2"/>
  <c r="Q131" i="2"/>
  <c r="R131" i="2"/>
  <c r="Q132" i="2"/>
  <c r="R132" i="2"/>
  <c r="Q133" i="2"/>
  <c r="R133" i="2"/>
  <c r="Q134" i="2"/>
  <c r="R134" i="2"/>
  <c r="Q135" i="2"/>
  <c r="R135" i="2"/>
  <c r="Q136" i="2"/>
  <c r="R136" i="2"/>
  <c r="Q137" i="2"/>
  <c r="R137" i="2"/>
  <c r="Q138" i="2"/>
  <c r="R138" i="2"/>
  <c r="Q139" i="2"/>
  <c r="R139" i="2"/>
  <c r="Q140" i="2"/>
  <c r="R140" i="2"/>
  <c r="Q141" i="2"/>
  <c r="R141" i="2"/>
  <c r="Q142" i="2"/>
  <c r="R142" i="2"/>
  <c r="Q143" i="2"/>
  <c r="R143" i="2"/>
  <c r="Q144" i="2"/>
  <c r="R144" i="2"/>
  <c r="Q145" i="2"/>
  <c r="R145" i="2"/>
  <c r="Q146" i="2"/>
  <c r="R146" i="2"/>
  <c r="Q147" i="2"/>
  <c r="R147" i="2"/>
  <c r="Q148" i="2"/>
  <c r="R148" i="2"/>
  <c r="Q149" i="2"/>
  <c r="R149" i="2"/>
  <c r="Q150" i="2"/>
  <c r="R150" i="2"/>
  <c r="Q151" i="2"/>
  <c r="R151" i="2"/>
  <c r="Q152" i="2"/>
  <c r="R152" i="2"/>
  <c r="Q153" i="2"/>
  <c r="R153" i="2"/>
  <c r="Q154" i="2"/>
  <c r="R154" i="2"/>
  <c r="Q155" i="2"/>
  <c r="R155" i="2"/>
  <c r="Q156" i="2"/>
  <c r="R156" i="2"/>
  <c r="Q157" i="2"/>
  <c r="R157" i="2"/>
  <c r="Q158" i="2"/>
  <c r="R158" i="2"/>
  <c r="Q159" i="2"/>
  <c r="R159" i="2"/>
  <c r="Q160" i="2"/>
  <c r="R160" i="2"/>
  <c r="Q161" i="2"/>
  <c r="R161" i="2"/>
  <c r="Q162" i="2"/>
  <c r="R162" i="2"/>
  <c r="Q163" i="2"/>
  <c r="R163" i="2"/>
  <c r="Q164" i="2"/>
  <c r="R164" i="2"/>
  <c r="Q165" i="2"/>
  <c r="R165" i="2"/>
  <c r="Q166" i="2"/>
  <c r="R166" i="2"/>
  <c r="Q167" i="2"/>
  <c r="R167" i="2"/>
  <c r="Q168" i="2"/>
  <c r="R168" i="2"/>
  <c r="Q169" i="2"/>
  <c r="R169" i="2"/>
  <c r="Q170" i="2"/>
  <c r="R170" i="2"/>
  <c r="Q171" i="2"/>
  <c r="R171" i="2"/>
  <c r="Q172" i="2"/>
  <c r="R172" i="2"/>
  <c r="Q173" i="2"/>
  <c r="R173" i="2"/>
  <c r="Q174" i="2"/>
  <c r="R174" i="2"/>
  <c r="Q175" i="2"/>
  <c r="R175" i="2"/>
  <c r="Q176" i="2"/>
  <c r="R176" i="2"/>
  <c r="Q177" i="2"/>
  <c r="R177" i="2"/>
  <c r="Q178" i="2"/>
  <c r="R178" i="2"/>
  <c r="Q179" i="2"/>
  <c r="R179" i="2"/>
  <c r="Q180" i="2"/>
  <c r="R180" i="2"/>
  <c r="Q181" i="2"/>
  <c r="R181" i="2"/>
  <c r="Q182" i="2"/>
  <c r="R182" i="2"/>
  <c r="Q183" i="2"/>
  <c r="R183" i="2"/>
  <c r="Q184" i="2"/>
  <c r="R184" i="2"/>
  <c r="Q185" i="2"/>
  <c r="R185" i="2"/>
  <c r="Q186" i="2"/>
  <c r="R186" i="2"/>
  <c r="Q187" i="2"/>
  <c r="R187" i="2"/>
  <c r="Q188" i="2"/>
  <c r="R188" i="2"/>
  <c r="Q189" i="2"/>
  <c r="R189" i="2"/>
  <c r="Q190" i="2"/>
  <c r="R190" i="2"/>
  <c r="Q191" i="2"/>
  <c r="R191" i="2"/>
  <c r="Q192" i="2"/>
  <c r="R192" i="2"/>
  <c r="Q193" i="2"/>
  <c r="R193" i="2"/>
  <c r="Q194" i="2"/>
  <c r="R194" i="2"/>
  <c r="Q195" i="2"/>
  <c r="R195" i="2"/>
  <c r="Q196" i="2"/>
  <c r="R196" i="2"/>
  <c r="Q197" i="2"/>
  <c r="R197" i="2"/>
  <c r="Q198" i="2"/>
  <c r="R198" i="2"/>
  <c r="Q4" i="2"/>
  <c r="R4" i="2"/>
  <c r="U5" i="1" l="1"/>
  <c r="T5" i="1"/>
  <c r="U6" i="1"/>
  <c r="T6" i="1"/>
  <c r="U8" i="1"/>
  <c r="T8" i="1"/>
  <c r="T7" i="1"/>
  <c r="U7" i="1"/>
  <c r="U9" i="1"/>
  <c r="T9" i="1"/>
  <c r="V5" i="1" l="1"/>
  <c r="V6" i="1"/>
  <c r="V8" i="1"/>
  <c r="V7" i="1"/>
  <c r="V9" i="1"/>
  <c r="I8" i="2"/>
  <c r="I20" i="2"/>
  <c r="I32" i="2"/>
  <c r="I40" i="2"/>
  <c r="I43" i="2"/>
  <c r="I54" i="2"/>
  <c r="I59" i="2"/>
  <c r="I76" i="2"/>
  <c r="I80" i="2"/>
  <c r="I86" i="2"/>
  <c r="I89" i="2"/>
  <c r="I100" i="2"/>
  <c r="I113" i="2"/>
  <c r="I124" i="2"/>
  <c r="I126" i="2"/>
  <c r="I145" i="2"/>
  <c r="I147" i="2"/>
  <c r="I153" i="2"/>
  <c r="I162" i="2"/>
  <c r="I4" i="2"/>
  <c r="D8" i="2"/>
  <c r="D20" i="2"/>
  <c r="D32" i="2"/>
  <c r="D40" i="2"/>
  <c r="D43" i="2"/>
  <c r="D54" i="2"/>
  <c r="D59" i="2"/>
  <c r="D76" i="2"/>
  <c r="D80" i="2"/>
  <c r="D86" i="2"/>
  <c r="D89" i="2"/>
  <c r="D100" i="2"/>
  <c r="D113" i="2"/>
  <c r="D124" i="2"/>
  <c r="D126" i="2"/>
  <c r="D145" i="2"/>
  <c r="D147" i="2"/>
  <c r="D153" i="2"/>
  <c r="D162" i="2"/>
  <c r="D4" i="2"/>
  <c r="X8" i="1" a="1"/>
  <c r="X6" i="1" a="1"/>
  <c r="X5" i="1" a="1"/>
  <c r="X9" i="1" a="1"/>
  <c r="X7" i="1" a="1"/>
  <c r="X9" i="1" l="1"/>
  <c r="X7" i="1"/>
  <c r="X6" i="1"/>
  <c r="X5" i="1"/>
  <c r="X8" i="1"/>
  <c r="A8" i="2"/>
  <c r="P14" i="1"/>
  <c r="P15" i="1"/>
  <c r="P16" i="1"/>
  <c r="P17" i="1"/>
  <c r="P21" i="1"/>
  <c r="P22" i="1"/>
  <c r="P23" i="1"/>
  <c r="P24" i="1"/>
  <c r="P25" i="1"/>
  <c r="P29" i="1"/>
  <c r="P30" i="1"/>
  <c r="P31" i="1"/>
  <c r="P32" i="1"/>
  <c r="P33" i="1"/>
  <c r="P37" i="1"/>
  <c r="P38" i="1"/>
  <c r="P39" i="1"/>
  <c r="P40" i="1"/>
  <c r="P41" i="1"/>
  <c r="P45" i="1"/>
  <c r="P46" i="1"/>
  <c r="P47" i="1"/>
  <c r="P48" i="1"/>
  <c r="P49" i="1"/>
  <c r="P53" i="1"/>
  <c r="P54" i="1"/>
  <c r="P55" i="1"/>
  <c r="P56" i="1"/>
  <c r="P57" i="1"/>
  <c r="P61" i="1"/>
  <c r="P62" i="1"/>
  <c r="P63" i="1"/>
  <c r="P64" i="1"/>
  <c r="P65" i="1"/>
  <c r="F5" i="2"/>
  <c r="O5" i="2" s="1"/>
  <c r="F6" i="2"/>
  <c r="O6" i="2" s="1"/>
  <c r="F7" i="2"/>
  <c r="O7" i="2" s="1"/>
  <c r="F8" i="2"/>
  <c r="O8" i="2" s="1"/>
  <c r="F9" i="2"/>
  <c r="O9" i="2" s="1"/>
  <c r="F10" i="2"/>
  <c r="O10" i="2" s="1"/>
  <c r="F11" i="2"/>
  <c r="O11" i="2" s="1"/>
  <c r="F12" i="2"/>
  <c r="O12" i="2" s="1"/>
  <c r="F13" i="2"/>
  <c r="O13" i="2" s="1"/>
  <c r="F14" i="2"/>
  <c r="O14" i="2" s="1"/>
  <c r="F15" i="2"/>
  <c r="O15" i="2" s="1"/>
  <c r="F16" i="2"/>
  <c r="O16" i="2" s="1"/>
  <c r="F17" i="2"/>
  <c r="O17" i="2" s="1"/>
  <c r="F18" i="2"/>
  <c r="O18" i="2" s="1"/>
  <c r="F19" i="2"/>
  <c r="O19" i="2" s="1"/>
  <c r="F20" i="2"/>
  <c r="O20" i="2" s="1"/>
  <c r="F21" i="2"/>
  <c r="O21" i="2" s="1"/>
  <c r="F22" i="2"/>
  <c r="O22" i="2" s="1"/>
  <c r="F23" i="2"/>
  <c r="O23" i="2" s="1"/>
  <c r="F24" i="2"/>
  <c r="O24" i="2" s="1"/>
  <c r="F25" i="2"/>
  <c r="O25" i="2" s="1"/>
  <c r="F26" i="2"/>
  <c r="O26" i="2" s="1"/>
  <c r="F27" i="2"/>
  <c r="O27" i="2" s="1"/>
  <c r="F28" i="2"/>
  <c r="O28" i="2" s="1"/>
  <c r="F29" i="2"/>
  <c r="O29" i="2" s="1"/>
  <c r="F30" i="2"/>
  <c r="O30" i="2" s="1"/>
  <c r="F31" i="2"/>
  <c r="O31" i="2" s="1"/>
  <c r="F32" i="2"/>
  <c r="O32" i="2" s="1"/>
  <c r="F33" i="2"/>
  <c r="O33" i="2" s="1"/>
  <c r="F34" i="2"/>
  <c r="O34" i="2" s="1"/>
  <c r="F35" i="2"/>
  <c r="O35" i="2" s="1"/>
  <c r="F36" i="2"/>
  <c r="O36" i="2" s="1"/>
  <c r="F37" i="2"/>
  <c r="O37" i="2" s="1"/>
  <c r="F38" i="2"/>
  <c r="O38" i="2" s="1"/>
  <c r="F39" i="2"/>
  <c r="O39" i="2" s="1"/>
  <c r="F40" i="2"/>
  <c r="O40" i="2" s="1"/>
  <c r="F41" i="2"/>
  <c r="O41" i="2" s="1"/>
  <c r="F42" i="2"/>
  <c r="O42" i="2" s="1"/>
  <c r="F43" i="2"/>
  <c r="O43" i="2" s="1"/>
  <c r="F44" i="2"/>
  <c r="O44" i="2" s="1"/>
  <c r="F45" i="2"/>
  <c r="O45" i="2" s="1"/>
  <c r="F46" i="2"/>
  <c r="O46" i="2" s="1"/>
  <c r="F47" i="2"/>
  <c r="O47" i="2" s="1"/>
  <c r="F48" i="2"/>
  <c r="O48" i="2" s="1"/>
  <c r="F49" i="2"/>
  <c r="O49" i="2" s="1"/>
  <c r="F50" i="2"/>
  <c r="O50" i="2" s="1"/>
  <c r="F51" i="2"/>
  <c r="O51" i="2" s="1"/>
  <c r="F52" i="2"/>
  <c r="O52" i="2" s="1"/>
  <c r="F53" i="2"/>
  <c r="O53" i="2" s="1"/>
  <c r="F54" i="2"/>
  <c r="O54" i="2" s="1"/>
  <c r="F55" i="2"/>
  <c r="O55" i="2" s="1"/>
  <c r="F56" i="2"/>
  <c r="O56" i="2" s="1"/>
  <c r="F57" i="2"/>
  <c r="O57" i="2" s="1"/>
  <c r="F58" i="2"/>
  <c r="O58" i="2" s="1"/>
  <c r="F59" i="2"/>
  <c r="O59" i="2" s="1"/>
  <c r="F60" i="2"/>
  <c r="O60" i="2" s="1"/>
  <c r="F61" i="2"/>
  <c r="O61" i="2" s="1"/>
  <c r="F62" i="2"/>
  <c r="O62" i="2" s="1"/>
  <c r="F63" i="2"/>
  <c r="O63" i="2" s="1"/>
  <c r="F64" i="2"/>
  <c r="O64" i="2" s="1"/>
  <c r="F65" i="2"/>
  <c r="O65" i="2" s="1"/>
  <c r="F66" i="2"/>
  <c r="O66" i="2" s="1"/>
  <c r="F67" i="2"/>
  <c r="O67" i="2" s="1"/>
  <c r="F68" i="2"/>
  <c r="O68" i="2" s="1"/>
  <c r="F69" i="2"/>
  <c r="O69" i="2" s="1"/>
  <c r="F70" i="2"/>
  <c r="O70" i="2" s="1"/>
  <c r="F71" i="2"/>
  <c r="O71" i="2" s="1"/>
  <c r="F72" i="2"/>
  <c r="O72" i="2" s="1"/>
  <c r="F73" i="2"/>
  <c r="O73" i="2" s="1"/>
  <c r="F74" i="2"/>
  <c r="O74" i="2" s="1"/>
  <c r="F75" i="2"/>
  <c r="O75" i="2" s="1"/>
  <c r="F76" i="2"/>
  <c r="O76" i="2" s="1"/>
  <c r="F77" i="2"/>
  <c r="O77" i="2" s="1"/>
  <c r="F78" i="2"/>
  <c r="O78" i="2" s="1"/>
  <c r="F79" i="2"/>
  <c r="O79" i="2" s="1"/>
  <c r="F80" i="2"/>
  <c r="O80" i="2" s="1"/>
  <c r="F81" i="2"/>
  <c r="O81" i="2" s="1"/>
  <c r="F82" i="2"/>
  <c r="O82" i="2" s="1"/>
  <c r="F83" i="2"/>
  <c r="O83" i="2" s="1"/>
  <c r="F84" i="2"/>
  <c r="O84" i="2" s="1"/>
  <c r="F85" i="2"/>
  <c r="O85" i="2" s="1"/>
  <c r="F86" i="2"/>
  <c r="O86" i="2" s="1"/>
  <c r="F87" i="2"/>
  <c r="O87" i="2" s="1"/>
  <c r="F88" i="2"/>
  <c r="O88" i="2" s="1"/>
  <c r="F89" i="2"/>
  <c r="O89" i="2" s="1"/>
  <c r="F90" i="2"/>
  <c r="O90" i="2" s="1"/>
  <c r="F91" i="2"/>
  <c r="O91" i="2" s="1"/>
  <c r="F92" i="2"/>
  <c r="O92" i="2" s="1"/>
  <c r="F93" i="2"/>
  <c r="O93" i="2" s="1"/>
  <c r="F94" i="2"/>
  <c r="O94" i="2" s="1"/>
  <c r="F95" i="2"/>
  <c r="O95" i="2" s="1"/>
  <c r="F96" i="2"/>
  <c r="O96" i="2" s="1"/>
  <c r="F97" i="2"/>
  <c r="O97" i="2" s="1"/>
  <c r="F98" i="2"/>
  <c r="O98" i="2" s="1"/>
  <c r="F99" i="2"/>
  <c r="O99" i="2" s="1"/>
  <c r="F100" i="2"/>
  <c r="O100" i="2" s="1"/>
  <c r="F101" i="2"/>
  <c r="O101" i="2" s="1"/>
  <c r="F102" i="2"/>
  <c r="O102" i="2" s="1"/>
  <c r="F103" i="2"/>
  <c r="O103" i="2" s="1"/>
  <c r="F104" i="2"/>
  <c r="O104" i="2" s="1"/>
  <c r="F105" i="2"/>
  <c r="O105" i="2" s="1"/>
  <c r="F106" i="2"/>
  <c r="O106" i="2" s="1"/>
  <c r="F107" i="2"/>
  <c r="O107" i="2" s="1"/>
  <c r="F108" i="2"/>
  <c r="O108" i="2" s="1"/>
  <c r="F109" i="2"/>
  <c r="O109" i="2" s="1"/>
  <c r="F110" i="2"/>
  <c r="O110" i="2" s="1"/>
  <c r="F111" i="2"/>
  <c r="O111" i="2" s="1"/>
  <c r="F112" i="2"/>
  <c r="O112" i="2" s="1"/>
  <c r="F113" i="2"/>
  <c r="O113" i="2" s="1"/>
  <c r="F114" i="2"/>
  <c r="O114" i="2" s="1"/>
  <c r="F115" i="2"/>
  <c r="O115" i="2" s="1"/>
  <c r="F116" i="2"/>
  <c r="O116" i="2" s="1"/>
  <c r="F117" i="2"/>
  <c r="O117" i="2" s="1"/>
  <c r="F118" i="2"/>
  <c r="O118" i="2" s="1"/>
  <c r="F119" i="2"/>
  <c r="O119" i="2" s="1"/>
  <c r="F120" i="2"/>
  <c r="O120" i="2" s="1"/>
  <c r="F121" i="2"/>
  <c r="O121" i="2" s="1"/>
  <c r="F122" i="2"/>
  <c r="O122" i="2" s="1"/>
  <c r="F123" i="2"/>
  <c r="O123" i="2" s="1"/>
  <c r="F124" i="2"/>
  <c r="O124" i="2" s="1"/>
  <c r="F125" i="2"/>
  <c r="O125" i="2" s="1"/>
  <c r="F126" i="2"/>
  <c r="O126" i="2" s="1"/>
  <c r="F127" i="2"/>
  <c r="O127" i="2" s="1"/>
  <c r="F128" i="2"/>
  <c r="O128" i="2" s="1"/>
  <c r="F129" i="2"/>
  <c r="O129" i="2" s="1"/>
  <c r="F130" i="2"/>
  <c r="O130" i="2" s="1"/>
  <c r="F131" i="2"/>
  <c r="O131" i="2" s="1"/>
  <c r="F132" i="2"/>
  <c r="O132" i="2" s="1"/>
  <c r="F133" i="2"/>
  <c r="O133" i="2" s="1"/>
  <c r="F134" i="2"/>
  <c r="O134" i="2" s="1"/>
  <c r="F135" i="2"/>
  <c r="O135" i="2" s="1"/>
  <c r="F136" i="2"/>
  <c r="O136" i="2" s="1"/>
  <c r="F137" i="2"/>
  <c r="O137" i="2" s="1"/>
  <c r="F138" i="2"/>
  <c r="O138" i="2" s="1"/>
  <c r="F139" i="2"/>
  <c r="O139" i="2" s="1"/>
  <c r="F140" i="2"/>
  <c r="O140" i="2" s="1"/>
  <c r="F141" i="2"/>
  <c r="O141" i="2" s="1"/>
  <c r="F142" i="2"/>
  <c r="O142" i="2" s="1"/>
  <c r="F143" i="2"/>
  <c r="O143" i="2" s="1"/>
  <c r="F144" i="2"/>
  <c r="O144" i="2" s="1"/>
  <c r="F145" i="2"/>
  <c r="O145" i="2" s="1"/>
  <c r="F146" i="2"/>
  <c r="O146" i="2" s="1"/>
  <c r="F147" i="2"/>
  <c r="O147" i="2" s="1"/>
  <c r="F148" i="2"/>
  <c r="O148" i="2" s="1"/>
  <c r="F149" i="2"/>
  <c r="O149" i="2" s="1"/>
  <c r="F150" i="2"/>
  <c r="O150" i="2" s="1"/>
  <c r="F151" i="2"/>
  <c r="O151" i="2" s="1"/>
  <c r="F152" i="2"/>
  <c r="O152" i="2" s="1"/>
  <c r="F153" i="2"/>
  <c r="O153" i="2" s="1"/>
  <c r="F154" i="2"/>
  <c r="O154" i="2" s="1"/>
  <c r="F155" i="2"/>
  <c r="O155" i="2" s="1"/>
  <c r="F156" i="2"/>
  <c r="O156" i="2" s="1"/>
  <c r="F157" i="2"/>
  <c r="O157" i="2" s="1"/>
  <c r="F158" i="2"/>
  <c r="O158" i="2" s="1"/>
  <c r="F159" i="2"/>
  <c r="O159" i="2" s="1"/>
  <c r="F160" i="2"/>
  <c r="O160" i="2" s="1"/>
  <c r="F161" i="2"/>
  <c r="O161" i="2" s="1"/>
  <c r="F162" i="2"/>
  <c r="O162" i="2" s="1"/>
  <c r="F163" i="2"/>
  <c r="O163" i="2" s="1"/>
  <c r="F164" i="2"/>
  <c r="O164" i="2" s="1"/>
  <c r="F165" i="2"/>
  <c r="O165" i="2" s="1"/>
  <c r="F166" i="2"/>
  <c r="O166" i="2" s="1"/>
  <c r="F167" i="2"/>
  <c r="O167" i="2" s="1"/>
  <c r="F168" i="2"/>
  <c r="O168" i="2" s="1"/>
  <c r="F169" i="2"/>
  <c r="O169" i="2" s="1"/>
  <c r="F170" i="2"/>
  <c r="O170" i="2" s="1"/>
  <c r="F171" i="2"/>
  <c r="O171" i="2" s="1"/>
  <c r="F172" i="2"/>
  <c r="O172" i="2" s="1"/>
  <c r="F173" i="2"/>
  <c r="O173" i="2" s="1"/>
  <c r="F174" i="2"/>
  <c r="O174" i="2" s="1"/>
  <c r="F175" i="2"/>
  <c r="O175" i="2" s="1"/>
  <c r="F176" i="2"/>
  <c r="O176" i="2" s="1"/>
  <c r="F177" i="2"/>
  <c r="O177" i="2" s="1"/>
  <c r="F178" i="2"/>
  <c r="O178" i="2" s="1"/>
  <c r="F179" i="2"/>
  <c r="O179" i="2" s="1"/>
  <c r="F180" i="2"/>
  <c r="O180" i="2" s="1"/>
  <c r="F181" i="2"/>
  <c r="O181" i="2" s="1"/>
  <c r="F182" i="2"/>
  <c r="O182" i="2" s="1"/>
  <c r="F183" i="2"/>
  <c r="O183" i="2" s="1"/>
  <c r="F184" i="2"/>
  <c r="O184" i="2" s="1"/>
  <c r="F185" i="2"/>
  <c r="O185" i="2" s="1"/>
  <c r="F186" i="2"/>
  <c r="O186" i="2" s="1"/>
  <c r="F187" i="2"/>
  <c r="O187" i="2" s="1"/>
  <c r="F188" i="2"/>
  <c r="O188" i="2" s="1"/>
  <c r="F189" i="2"/>
  <c r="O189" i="2" s="1"/>
  <c r="F190" i="2"/>
  <c r="O190" i="2" s="1"/>
  <c r="F191" i="2"/>
  <c r="O191" i="2" s="1"/>
  <c r="F192" i="2"/>
  <c r="O192" i="2" s="1"/>
  <c r="F193" i="2"/>
  <c r="O193" i="2" s="1"/>
  <c r="F194" i="2"/>
  <c r="O194" i="2" s="1"/>
  <c r="F195" i="2"/>
  <c r="O195" i="2" s="1"/>
  <c r="F196" i="2"/>
  <c r="O196" i="2" s="1"/>
  <c r="F197" i="2"/>
  <c r="O197" i="2" s="1"/>
  <c r="F198" i="2"/>
  <c r="O198" i="2" s="1"/>
  <c r="K6" i="2"/>
  <c r="P6" i="2" s="1"/>
  <c r="K7" i="2"/>
  <c r="P7" i="2" s="1"/>
  <c r="K8" i="2"/>
  <c r="P8" i="2" s="1"/>
  <c r="K9" i="2"/>
  <c r="P9" i="2" s="1"/>
  <c r="K10" i="2"/>
  <c r="P10" i="2" s="1"/>
  <c r="K11" i="2"/>
  <c r="P11" i="2" s="1"/>
  <c r="K12" i="2"/>
  <c r="P12" i="2" s="1"/>
  <c r="K13" i="2"/>
  <c r="P13" i="2" s="1"/>
  <c r="K14" i="2"/>
  <c r="P14" i="2" s="1"/>
  <c r="K15" i="2"/>
  <c r="P15" i="2" s="1"/>
  <c r="K16" i="2"/>
  <c r="P16" i="2" s="1"/>
  <c r="K17" i="2"/>
  <c r="P17" i="2" s="1"/>
  <c r="K18" i="2"/>
  <c r="P18" i="2" s="1"/>
  <c r="K19" i="2"/>
  <c r="P19" i="2" s="1"/>
  <c r="K20" i="2"/>
  <c r="P20" i="2" s="1"/>
  <c r="K21" i="2"/>
  <c r="P21" i="2" s="1"/>
  <c r="K22" i="2"/>
  <c r="P22" i="2" s="1"/>
  <c r="K23" i="2"/>
  <c r="P23" i="2" s="1"/>
  <c r="K24" i="2"/>
  <c r="P24" i="2" s="1"/>
  <c r="K25" i="2"/>
  <c r="P25" i="2" s="1"/>
  <c r="K26" i="2"/>
  <c r="P26" i="2" s="1"/>
  <c r="K27" i="2"/>
  <c r="P27" i="2" s="1"/>
  <c r="K28" i="2"/>
  <c r="P28" i="2" s="1"/>
  <c r="K29" i="2"/>
  <c r="P29" i="2" s="1"/>
  <c r="K30" i="2"/>
  <c r="P30" i="2" s="1"/>
  <c r="K31" i="2"/>
  <c r="P31" i="2" s="1"/>
  <c r="K32" i="2"/>
  <c r="P32" i="2" s="1"/>
  <c r="K33" i="2"/>
  <c r="P33" i="2" s="1"/>
  <c r="K34" i="2"/>
  <c r="P34" i="2" s="1"/>
  <c r="K35" i="2"/>
  <c r="P35" i="2" s="1"/>
  <c r="K36" i="2"/>
  <c r="P36" i="2" s="1"/>
  <c r="K37" i="2"/>
  <c r="P37" i="2" s="1"/>
  <c r="K38" i="2"/>
  <c r="P38" i="2" s="1"/>
  <c r="K39" i="2"/>
  <c r="P39" i="2" s="1"/>
  <c r="K40" i="2"/>
  <c r="P40" i="2" s="1"/>
  <c r="K41" i="2"/>
  <c r="P41" i="2" s="1"/>
  <c r="K42" i="2"/>
  <c r="P42" i="2" s="1"/>
  <c r="K43" i="2"/>
  <c r="P43" i="2" s="1"/>
  <c r="K44" i="2"/>
  <c r="P44" i="2" s="1"/>
  <c r="K45" i="2"/>
  <c r="P45" i="2" s="1"/>
  <c r="K46" i="2"/>
  <c r="P46" i="2" s="1"/>
  <c r="K47" i="2"/>
  <c r="P47" i="2" s="1"/>
  <c r="K48" i="2"/>
  <c r="P48" i="2" s="1"/>
  <c r="K49" i="2"/>
  <c r="P49" i="2" s="1"/>
  <c r="K50" i="2"/>
  <c r="P50" i="2" s="1"/>
  <c r="K51" i="2"/>
  <c r="P51" i="2" s="1"/>
  <c r="K52" i="2"/>
  <c r="P52" i="2" s="1"/>
  <c r="K53" i="2"/>
  <c r="P53" i="2" s="1"/>
  <c r="K54" i="2"/>
  <c r="P54" i="2" s="1"/>
  <c r="K55" i="2"/>
  <c r="P55" i="2" s="1"/>
  <c r="K56" i="2"/>
  <c r="P56" i="2" s="1"/>
  <c r="K57" i="2"/>
  <c r="P57" i="2" s="1"/>
  <c r="K58" i="2"/>
  <c r="P58" i="2" s="1"/>
  <c r="K59" i="2"/>
  <c r="P59" i="2" s="1"/>
  <c r="K60" i="2"/>
  <c r="P60" i="2" s="1"/>
  <c r="K61" i="2"/>
  <c r="P61" i="2" s="1"/>
  <c r="K62" i="2"/>
  <c r="P62" i="2" s="1"/>
  <c r="K63" i="2"/>
  <c r="P63" i="2" s="1"/>
  <c r="K64" i="2"/>
  <c r="P64" i="2" s="1"/>
  <c r="K65" i="2"/>
  <c r="P65" i="2" s="1"/>
  <c r="K66" i="2"/>
  <c r="P66" i="2" s="1"/>
  <c r="K67" i="2"/>
  <c r="P67" i="2" s="1"/>
  <c r="K68" i="2"/>
  <c r="P68" i="2" s="1"/>
  <c r="K69" i="2"/>
  <c r="P69" i="2" s="1"/>
  <c r="K70" i="2"/>
  <c r="P70" i="2" s="1"/>
  <c r="K71" i="2"/>
  <c r="P71" i="2" s="1"/>
  <c r="K72" i="2"/>
  <c r="P72" i="2" s="1"/>
  <c r="K73" i="2"/>
  <c r="P73" i="2" s="1"/>
  <c r="K74" i="2"/>
  <c r="P74" i="2" s="1"/>
  <c r="K75" i="2"/>
  <c r="P75" i="2" s="1"/>
  <c r="K76" i="2"/>
  <c r="P76" i="2" s="1"/>
  <c r="K77" i="2"/>
  <c r="P77" i="2" s="1"/>
  <c r="K78" i="2"/>
  <c r="P78" i="2" s="1"/>
  <c r="K79" i="2"/>
  <c r="P79" i="2" s="1"/>
  <c r="K80" i="2"/>
  <c r="P80" i="2" s="1"/>
  <c r="K81" i="2"/>
  <c r="P81" i="2" s="1"/>
  <c r="K82" i="2"/>
  <c r="P82" i="2" s="1"/>
  <c r="K83" i="2"/>
  <c r="P83" i="2" s="1"/>
  <c r="K84" i="2"/>
  <c r="P84" i="2" s="1"/>
  <c r="K85" i="2"/>
  <c r="P85" i="2" s="1"/>
  <c r="K86" i="2"/>
  <c r="P86" i="2" s="1"/>
  <c r="K87" i="2"/>
  <c r="P87" i="2" s="1"/>
  <c r="K88" i="2"/>
  <c r="P88" i="2" s="1"/>
  <c r="K89" i="2"/>
  <c r="P89" i="2" s="1"/>
  <c r="K90" i="2"/>
  <c r="P90" i="2" s="1"/>
  <c r="K91" i="2"/>
  <c r="P91" i="2" s="1"/>
  <c r="K92" i="2"/>
  <c r="P92" i="2" s="1"/>
  <c r="K93" i="2"/>
  <c r="P93" i="2" s="1"/>
  <c r="K94" i="2"/>
  <c r="P94" i="2" s="1"/>
  <c r="K95" i="2"/>
  <c r="P95" i="2" s="1"/>
  <c r="K96" i="2"/>
  <c r="P96" i="2" s="1"/>
  <c r="K97" i="2"/>
  <c r="P97" i="2" s="1"/>
  <c r="K98" i="2"/>
  <c r="P98" i="2" s="1"/>
  <c r="K99" i="2"/>
  <c r="P99" i="2" s="1"/>
  <c r="K100" i="2"/>
  <c r="P100" i="2" s="1"/>
  <c r="K101" i="2"/>
  <c r="P101" i="2" s="1"/>
  <c r="K102" i="2"/>
  <c r="P102" i="2" s="1"/>
  <c r="K103" i="2"/>
  <c r="P103" i="2" s="1"/>
  <c r="K104" i="2"/>
  <c r="P104" i="2" s="1"/>
  <c r="K105" i="2"/>
  <c r="P105" i="2" s="1"/>
  <c r="K106" i="2"/>
  <c r="P106" i="2" s="1"/>
  <c r="K107" i="2"/>
  <c r="P107" i="2" s="1"/>
  <c r="K108" i="2"/>
  <c r="P108" i="2" s="1"/>
  <c r="K109" i="2"/>
  <c r="P109" i="2" s="1"/>
  <c r="K110" i="2"/>
  <c r="P110" i="2" s="1"/>
  <c r="K111" i="2"/>
  <c r="P111" i="2" s="1"/>
  <c r="K112" i="2"/>
  <c r="P112" i="2" s="1"/>
  <c r="K113" i="2"/>
  <c r="P113" i="2" s="1"/>
  <c r="K114" i="2"/>
  <c r="P114" i="2" s="1"/>
  <c r="K115" i="2"/>
  <c r="P115" i="2" s="1"/>
  <c r="K116" i="2"/>
  <c r="P116" i="2" s="1"/>
  <c r="K117" i="2"/>
  <c r="P117" i="2" s="1"/>
  <c r="K118" i="2"/>
  <c r="P118" i="2" s="1"/>
  <c r="K119" i="2"/>
  <c r="P119" i="2" s="1"/>
  <c r="K120" i="2"/>
  <c r="P120" i="2" s="1"/>
  <c r="K121" i="2"/>
  <c r="P121" i="2" s="1"/>
  <c r="K122" i="2"/>
  <c r="P122" i="2" s="1"/>
  <c r="K123" i="2"/>
  <c r="P123" i="2" s="1"/>
  <c r="K124" i="2"/>
  <c r="P124" i="2" s="1"/>
  <c r="K125" i="2"/>
  <c r="P125" i="2" s="1"/>
  <c r="K126" i="2"/>
  <c r="P126" i="2" s="1"/>
  <c r="K127" i="2"/>
  <c r="P127" i="2" s="1"/>
  <c r="K128" i="2"/>
  <c r="P128" i="2" s="1"/>
  <c r="K129" i="2"/>
  <c r="P129" i="2" s="1"/>
  <c r="K130" i="2"/>
  <c r="P130" i="2" s="1"/>
  <c r="K131" i="2"/>
  <c r="P131" i="2" s="1"/>
  <c r="K132" i="2"/>
  <c r="P132" i="2" s="1"/>
  <c r="K133" i="2"/>
  <c r="P133" i="2" s="1"/>
  <c r="K134" i="2"/>
  <c r="P134" i="2" s="1"/>
  <c r="K135" i="2"/>
  <c r="P135" i="2" s="1"/>
  <c r="K136" i="2"/>
  <c r="P136" i="2" s="1"/>
  <c r="K137" i="2"/>
  <c r="P137" i="2" s="1"/>
  <c r="K138" i="2"/>
  <c r="P138" i="2" s="1"/>
  <c r="K139" i="2"/>
  <c r="P139" i="2" s="1"/>
  <c r="K140" i="2"/>
  <c r="P140" i="2" s="1"/>
  <c r="K141" i="2"/>
  <c r="P141" i="2" s="1"/>
  <c r="K142" i="2"/>
  <c r="P142" i="2" s="1"/>
  <c r="K143" i="2"/>
  <c r="P143" i="2" s="1"/>
  <c r="K144" i="2"/>
  <c r="P144" i="2" s="1"/>
  <c r="K145" i="2"/>
  <c r="P145" i="2" s="1"/>
  <c r="K146" i="2"/>
  <c r="P146" i="2" s="1"/>
  <c r="K147" i="2"/>
  <c r="P147" i="2" s="1"/>
  <c r="K148" i="2"/>
  <c r="P148" i="2" s="1"/>
  <c r="K149" i="2"/>
  <c r="P149" i="2" s="1"/>
  <c r="K150" i="2"/>
  <c r="P150" i="2" s="1"/>
  <c r="K151" i="2"/>
  <c r="P151" i="2" s="1"/>
  <c r="K152" i="2"/>
  <c r="P152" i="2" s="1"/>
  <c r="K153" i="2"/>
  <c r="P153" i="2" s="1"/>
  <c r="K154" i="2"/>
  <c r="P154" i="2" s="1"/>
  <c r="K155" i="2"/>
  <c r="P155" i="2" s="1"/>
  <c r="K156" i="2"/>
  <c r="P156" i="2" s="1"/>
  <c r="K157" i="2"/>
  <c r="P157" i="2" s="1"/>
  <c r="K158" i="2"/>
  <c r="P158" i="2" s="1"/>
  <c r="K159" i="2"/>
  <c r="P159" i="2" s="1"/>
  <c r="K160" i="2"/>
  <c r="P160" i="2" s="1"/>
  <c r="K161" i="2"/>
  <c r="P161" i="2" s="1"/>
  <c r="K162" i="2"/>
  <c r="P162" i="2" s="1"/>
  <c r="K163" i="2"/>
  <c r="P163" i="2" s="1"/>
  <c r="K164" i="2"/>
  <c r="P164" i="2" s="1"/>
  <c r="K165" i="2"/>
  <c r="P165" i="2" s="1"/>
  <c r="K166" i="2"/>
  <c r="P166" i="2" s="1"/>
  <c r="K167" i="2"/>
  <c r="P167" i="2" s="1"/>
  <c r="K168" i="2"/>
  <c r="P168" i="2" s="1"/>
  <c r="K169" i="2"/>
  <c r="P169" i="2" s="1"/>
  <c r="K170" i="2"/>
  <c r="P170" i="2" s="1"/>
  <c r="K171" i="2"/>
  <c r="P171" i="2" s="1"/>
  <c r="K172" i="2"/>
  <c r="P172" i="2" s="1"/>
  <c r="K173" i="2"/>
  <c r="P173" i="2" s="1"/>
  <c r="K174" i="2"/>
  <c r="P174" i="2" s="1"/>
  <c r="K175" i="2"/>
  <c r="P175" i="2" s="1"/>
  <c r="K176" i="2"/>
  <c r="P176" i="2" s="1"/>
  <c r="K177" i="2"/>
  <c r="P177" i="2" s="1"/>
  <c r="K178" i="2"/>
  <c r="P178" i="2" s="1"/>
  <c r="K179" i="2"/>
  <c r="P179" i="2" s="1"/>
  <c r="K180" i="2"/>
  <c r="P180" i="2" s="1"/>
  <c r="K181" i="2"/>
  <c r="P181" i="2" s="1"/>
  <c r="K182" i="2"/>
  <c r="P182" i="2" s="1"/>
  <c r="K183" i="2"/>
  <c r="P183" i="2" s="1"/>
  <c r="K184" i="2"/>
  <c r="P184" i="2" s="1"/>
  <c r="K185" i="2"/>
  <c r="P185" i="2" s="1"/>
  <c r="K186" i="2"/>
  <c r="P186" i="2" s="1"/>
  <c r="K187" i="2"/>
  <c r="P187" i="2" s="1"/>
  <c r="K188" i="2"/>
  <c r="P188" i="2" s="1"/>
  <c r="K189" i="2"/>
  <c r="P189" i="2" s="1"/>
  <c r="K190" i="2"/>
  <c r="P190" i="2" s="1"/>
  <c r="K191" i="2"/>
  <c r="P191" i="2" s="1"/>
  <c r="K192" i="2"/>
  <c r="P192" i="2" s="1"/>
  <c r="K193" i="2"/>
  <c r="P193" i="2" s="1"/>
  <c r="K194" i="2"/>
  <c r="P194" i="2" s="1"/>
  <c r="K195" i="2"/>
  <c r="P195" i="2" s="1"/>
  <c r="K196" i="2"/>
  <c r="P196" i="2" s="1"/>
  <c r="K197" i="2"/>
  <c r="P197" i="2" s="1"/>
  <c r="K198" i="2"/>
  <c r="P198" i="2" s="1"/>
  <c r="K5" i="2"/>
  <c r="P5" i="2" s="1"/>
  <c r="K4" i="2"/>
  <c r="P4" i="2" s="1"/>
  <c r="F4" i="2"/>
  <c r="O4" i="2" s="1"/>
  <c r="Q6" i="1" l="1"/>
  <c r="S8" i="1"/>
  <c r="R9" i="1"/>
  <c r="Q5" i="1"/>
  <c r="R6" i="1"/>
  <c r="Q7" i="1"/>
  <c r="S9" i="1"/>
  <c r="S6" i="1"/>
  <c r="R7" i="1"/>
  <c r="Q8" i="1"/>
  <c r="S5" i="1"/>
  <c r="R5" i="1"/>
  <c r="S7" i="1"/>
  <c r="R8" i="1"/>
  <c r="Q9" i="1"/>
  <c r="R64" i="1"/>
  <c r="S64" i="1"/>
  <c r="Q64" i="1"/>
  <c r="T64" i="1"/>
  <c r="U64" i="1"/>
  <c r="T54" i="1"/>
  <c r="Q54" i="1"/>
  <c r="U54" i="1"/>
  <c r="R54" i="1"/>
  <c r="S54" i="1"/>
  <c r="S48" i="1"/>
  <c r="T48" i="1"/>
  <c r="Q48" i="1"/>
  <c r="U48" i="1"/>
  <c r="R48" i="1"/>
  <c r="R38" i="1"/>
  <c r="S38" i="1"/>
  <c r="T38" i="1"/>
  <c r="U38" i="1"/>
  <c r="Q38" i="1"/>
  <c r="R32" i="1"/>
  <c r="S32" i="1"/>
  <c r="T32" i="1"/>
  <c r="U32" i="1"/>
  <c r="Q32" i="1"/>
  <c r="Q22" i="1"/>
  <c r="U22" i="1"/>
  <c r="R22" i="1"/>
  <c r="S22" i="1"/>
  <c r="T22" i="1"/>
  <c r="T16" i="1"/>
  <c r="Q16" i="1"/>
  <c r="U16" i="1"/>
  <c r="R16" i="1"/>
  <c r="S16" i="1"/>
  <c r="S63" i="1"/>
  <c r="T63" i="1"/>
  <c r="Q63" i="1"/>
  <c r="R63" i="1"/>
  <c r="U63" i="1"/>
  <c r="Q57" i="1"/>
  <c r="U57" i="1"/>
  <c r="R57" i="1"/>
  <c r="S57" i="1"/>
  <c r="T57" i="1"/>
  <c r="Q53" i="1"/>
  <c r="U53" i="1"/>
  <c r="R53" i="1"/>
  <c r="T53" i="1"/>
  <c r="S53" i="1"/>
  <c r="T47" i="1"/>
  <c r="Q47" i="1"/>
  <c r="U47" i="1"/>
  <c r="R47" i="1"/>
  <c r="S47" i="1"/>
  <c r="S41" i="1"/>
  <c r="T41" i="1"/>
  <c r="Q41" i="1"/>
  <c r="U41" i="1"/>
  <c r="R41" i="1"/>
  <c r="T37" i="1"/>
  <c r="R37" i="1"/>
  <c r="S37" i="1"/>
  <c r="Q37" i="1"/>
  <c r="U37" i="1"/>
  <c r="S31" i="1"/>
  <c r="T31" i="1"/>
  <c r="Q31" i="1"/>
  <c r="U31" i="1"/>
  <c r="R31" i="1"/>
  <c r="R25" i="1"/>
  <c r="S25" i="1"/>
  <c r="T25" i="1"/>
  <c r="Q25" i="1"/>
  <c r="U25" i="1"/>
  <c r="U21" i="1"/>
  <c r="Q21" i="1"/>
  <c r="T21" i="1"/>
  <c r="S21" i="1"/>
  <c r="R21" i="1"/>
  <c r="Q15" i="1"/>
  <c r="U15" i="1"/>
  <c r="R15" i="1"/>
  <c r="S15" i="1"/>
  <c r="T15" i="1"/>
  <c r="T62" i="1"/>
  <c r="Q62" i="1"/>
  <c r="U62" i="1"/>
  <c r="S62" i="1"/>
  <c r="R62" i="1"/>
  <c r="R56" i="1"/>
  <c r="S56" i="1"/>
  <c r="T56" i="1"/>
  <c r="Q56" i="1"/>
  <c r="U56" i="1"/>
  <c r="Q46" i="1"/>
  <c r="U46" i="1"/>
  <c r="R46" i="1"/>
  <c r="S46" i="1"/>
  <c r="T46" i="1"/>
  <c r="T40" i="1"/>
  <c r="Q40" i="1"/>
  <c r="U40" i="1"/>
  <c r="R40" i="1"/>
  <c r="S40" i="1"/>
  <c r="T30" i="1"/>
  <c r="Q30" i="1"/>
  <c r="U30" i="1"/>
  <c r="R30" i="1"/>
  <c r="S30" i="1"/>
  <c r="S24" i="1"/>
  <c r="T24" i="1"/>
  <c r="Q24" i="1"/>
  <c r="U24" i="1"/>
  <c r="R24" i="1"/>
  <c r="R14" i="1"/>
  <c r="S14" i="1"/>
  <c r="T14" i="1"/>
  <c r="Q14" i="1"/>
  <c r="U14" i="1"/>
  <c r="Q65" i="1"/>
  <c r="U65" i="1"/>
  <c r="R65" i="1"/>
  <c r="T65" i="1"/>
  <c r="S65" i="1"/>
  <c r="R61" i="1"/>
  <c r="U61" i="1"/>
  <c r="Q61" i="1"/>
  <c r="T61" i="1"/>
  <c r="S61" i="1"/>
  <c r="S55" i="1"/>
  <c r="T55" i="1"/>
  <c r="Q55" i="1"/>
  <c r="U55" i="1"/>
  <c r="R55" i="1"/>
  <c r="R49" i="1"/>
  <c r="S49" i="1"/>
  <c r="T49" i="1"/>
  <c r="Q49" i="1"/>
  <c r="U49" i="1"/>
  <c r="U45" i="1"/>
  <c r="R45" i="1"/>
  <c r="T45" i="1"/>
  <c r="S45" i="1"/>
  <c r="Q45" i="1"/>
  <c r="Q39" i="1"/>
  <c r="U39" i="1"/>
  <c r="R39" i="1"/>
  <c r="S39" i="1"/>
  <c r="T39" i="1"/>
  <c r="Q33" i="1"/>
  <c r="U33" i="1"/>
  <c r="R33" i="1"/>
  <c r="S33" i="1"/>
  <c r="T33" i="1"/>
  <c r="R29" i="1"/>
  <c r="U29" i="1"/>
  <c r="Q29" i="1"/>
  <c r="T29" i="1"/>
  <c r="S29" i="1"/>
  <c r="T23" i="1"/>
  <c r="Q23" i="1"/>
  <c r="U23" i="1"/>
  <c r="R23" i="1"/>
  <c r="S23" i="1"/>
  <c r="S17" i="1"/>
  <c r="T17" i="1"/>
  <c r="Q17" i="1"/>
  <c r="U17" i="1"/>
  <c r="R17" i="1"/>
  <c r="A40" i="2"/>
  <c r="A32" i="2"/>
  <c r="A20" i="2"/>
  <c r="A43" i="2"/>
  <c r="A4" i="2"/>
  <c r="W38" i="1" l="1"/>
  <c r="W32" i="1"/>
  <c r="W9" i="1"/>
  <c r="V37" i="1"/>
  <c r="V24" i="1"/>
  <c r="W46" i="1"/>
  <c r="V29" i="1"/>
  <c r="W33" i="1"/>
  <c r="V45" i="1"/>
  <c r="V61" i="1"/>
  <c r="W7" i="1"/>
  <c r="W62" i="1"/>
  <c r="W21" i="1"/>
  <c r="W48" i="1"/>
  <c r="W14" i="1"/>
  <c r="W15" i="1"/>
  <c r="W37" i="1"/>
  <c r="W23" i="1"/>
  <c r="W29" i="1"/>
  <c r="W39" i="1"/>
  <c r="W30" i="1"/>
  <c r="W57" i="1"/>
  <c r="W31" i="1"/>
  <c r="W47" i="1"/>
  <c r="W17" i="1"/>
  <c r="W61" i="1"/>
  <c r="W24" i="1"/>
  <c r="W5" i="1"/>
  <c r="W49" i="1"/>
  <c r="W25" i="1"/>
  <c r="W41" i="1"/>
  <c r="W53" i="1"/>
  <c r="V57" i="1"/>
  <c r="W63" i="1"/>
  <c r="W16" i="1"/>
  <c r="V32" i="1"/>
  <c r="W54" i="1"/>
  <c r="W64" i="1"/>
  <c r="W8" i="1"/>
  <c r="W45" i="1"/>
  <c r="W55" i="1"/>
  <c r="W65" i="1"/>
  <c r="W40" i="1"/>
  <c r="W56" i="1"/>
  <c r="W22" i="1"/>
  <c r="W6" i="1"/>
  <c r="V33" i="1"/>
  <c r="V64" i="1"/>
  <c r="V49" i="1"/>
  <c r="V25" i="1"/>
  <c r="V31" i="1"/>
  <c r="V47" i="1"/>
  <c r="V53" i="1"/>
  <c r="V63" i="1"/>
  <c r="V46" i="1"/>
  <c r="V39" i="1"/>
  <c r="V15" i="1"/>
  <c r="V62" i="1"/>
  <c r="V22" i="1"/>
  <c r="V38" i="1"/>
  <c r="V48" i="1"/>
  <c r="V54" i="1"/>
  <c r="V17" i="1"/>
  <c r="V23" i="1"/>
  <c r="V14" i="1"/>
  <c r="V30" i="1"/>
  <c r="V21" i="1"/>
  <c r="V55" i="1"/>
  <c r="V65" i="1"/>
  <c r="V40" i="1"/>
  <c r="V56" i="1"/>
  <c r="V41" i="1"/>
  <c r="V16" i="1"/>
  <c r="X65" i="1" a="1"/>
  <c r="X63" i="1" a="1"/>
  <c r="X56" i="1" a="1"/>
  <c r="Y7" i="1" a="1"/>
  <c r="Y6" i="1" a="1"/>
  <c r="X21" i="1" a="1"/>
  <c r="X37" i="1" a="1"/>
  <c r="X22" i="1" a="1"/>
  <c r="X55" i="1" a="1"/>
  <c r="X46" i="1" a="1"/>
  <c r="X29" i="1" a="1"/>
  <c r="X49" i="1" a="1"/>
  <c r="X47" i="1" a="1"/>
  <c r="X48" i="1" a="1"/>
  <c r="X39" i="1" a="1"/>
  <c r="Y8" i="1" a="1"/>
  <c r="X24" i="1" a="1"/>
  <c r="Y9" i="1" a="1"/>
  <c r="X40" i="1" a="1"/>
  <c r="X41" i="1" a="1"/>
  <c r="Y5" i="1" a="1"/>
  <c r="X31" i="1" a="1"/>
  <c r="X33" i="1" a="1"/>
  <c r="X38" i="1" a="1"/>
  <c r="X62" i="1" a="1"/>
  <c r="X30" i="1" a="1"/>
  <c r="X32" i="1" a="1"/>
  <c r="X54" i="1" a="1"/>
  <c r="X25" i="1" a="1"/>
  <c r="X40" i="1" l="1"/>
  <c r="X54" i="1"/>
  <c r="X63" i="1"/>
  <c r="X65" i="1"/>
  <c r="X48" i="1"/>
  <c r="X55" i="1"/>
  <c r="X38" i="1"/>
  <c r="X47" i="1"/>
  <c r="X32" i="1"/>
  <c r="X37" i="1"/>
  <c r="X30" i="1"/>
  <c r="X62" i="1"/>
  <c r="X25" i="1"/>
  <c r="X49" i="1"/>
  <c r="X24" i="1"/>
  <c r="X41" i="1"/>
  <c r="X39" i="1"/>
  <c r="X56" i="1"/>
  <c r="X21" i="1"/>
  <c r="X22" i="1"/>
  <c r="X46" i="1"/>
  <c r="X31" i="1"/>
  <c r="X33" i="1"/>
  <c r="X29" i="1"/>
  <c r="Y6" i="1"/>
  <c r="Y5" i="1"/>
  <c r="Y8" i="1"/>
  <c r="Y7" i="1"/>
  <c r="Y9" i="1"/>
  <c r="X53" i="1" a="1"/>
  <c r="X61" i="1" a="1"/>
  <c r="X45" i="1" a="1"/>
  <c r="X57" i="1" a="1"/>
  <c r="X23" i="1" a="1"/>
  <c r="X64" i="1" a="1"/>
  <c r="Y33" i="1" a="1"/>
  <c r="Y31" i="1" a="1"/>
  <c r="Y41" i="1" a="1"/>
  <c r="X53" i="1" l="1"/>
  <c r="X23" i="1"/>
  <c r="X64" i="1"/>
  <c r="X57" i="1"/>
  <c r="X61" i="1"/>
  <c r="X45" i="1"/>
  <c r="Z5" i="1"/>
  <c r="Z9" i="1"/>
  <c r="Z6" i="1"/>
  <c r="Z7" i="1"/>
  <c r="Z8" i="1"/>
  <c r="Y31" i="1"/>
  <c r="Y33" i="1"/>
  <c r="Y41" i="1"/>
  <c r="A12" i="2"/>
  <c r="D168" i="2"/>
  <c r="D79" i="2"/>
  <c r="I46" i="2"/>
  <c r="I178" i="2"/>
  <c r="I101" i="2"/>
  <c r="I152" i="2"/>
  <c r="A19" i="2"/>
  <c r="D175" i="2"/>
  <c r="D16" i="2"/>
  <c r="I90" i="2"/>
  <c r="I159" i="2"/>
  <c r="D131" i="2"/>
  <c r="I66" i="2"/>
  <c r="I13" i="2"/>
  <c r="I130" i="2"/>
  <c r="I74" i="2"/>
  <c r="I138" i="2"/>
  <c r="D65" i="2"/>
  <c r="D102" i="2"/>
  <c r="D128" i="2"/>
  <c r="I182" i="2"/>
  <c r="D174" i="2"/>
  <c r="A28" i="2"/>
  <c r="D196" i="2"/>
  <c r="I155" i="2"/>
  <c r="A38" i="2"/>
  <c r="A45" i="2"/>
  <c r="D53" i="2"/>
  <c r="I135" i="2"/>
  <c r="D56" i="2"/>
  <c r="I158" i="2"/>
  <c r="D194" i="2"/>
  <c r="D52" i="2"/>
  <c r="I7" i="2"/>
  <c r="D14" i="2"/>
  <c r="D165" i="2"/>
  <c r="I179" i="2"/>
  <c r="D122" i="2"/>
  <c r="I34" i="2"/>
  <c r="I99" i="2"/>
  <c r="I85" i="2"/>
  <c r="I195" i="2"/>
  <c r="I175" i="2"/>
  <c r="I137" i="2"/>
  <c r="I27" i="2"/>
  <c r="D135" i="2"/>
  <c r="A48" i="2"/>
  <c r="D99" i="2"/>
  <c r="I123" i="2"/>
  <c r="I50" i="2"/>
  <c r="A10" i="2"/>
  <c r="D25" i="2"/>
  <c r="D64" i="2"/>
  <c r="I193" i="2"/>
  <c r="D90" i="2"/>
  <c r="D47" i="2"/>
  <c r="D11" i="2"/>
  <c r="I93" i="2"/>
  <c r="D136" i="2"/>
  <c r="I18" i="2"/>
  <c r="D150" i="2"/>
  <c r="I21" i="2"/>
  <c r="D103" i="2"/>
  <c r="I98" i="2"/>
  <c r="D149" i="2"/>
  <c r="D73" i="2"/>
  <c r="D104" i="2"/>
  <c r="I51" i="2"/>
  <c r="I56" i="2"/>
  <c r="A7" i="2"/>
  <c r="D87" i="2"/>
  <c r="D6" i="2"/>
  <c r="D18" i="2"/>
  <c r="D31" i="2"/>
  <c r="D67" i="2"/>
  <c r="I102" i="2"/>
  <c r="D144" i="2"/>
  <c r="D193" i="2"/>
  <c r="D94" i="2"/>
  <c r="I117" i="2"/>
  <c r="I168" i="2"/>
  <c r="D109" i="2"/>
  <c r="D151" i="2"/>
  <c r="I41" i="2"/>
  <c r="D159" i="2"/>
  <c r="I154" i="2"/>
  <c r="A34" i="2"/>
  <c r="A15" i="2"/>
  <c r="I38" i="2"/>
  <c r="I164" i="2"/>
  <c r="I192" i="2"/>
  <c r="D61" i="2"/>
  <c r="A6" i="2"/>
  <c r="D114" i="2"/>
  <c r="D132" i="2"/>
  <c r="D77" i="2"/>
  <c r="D63" i="2"/>
  <c r="A31" i="2"/>
  <c r="A17" i="2"/>
  <c r="I110" i="2"/>
  <c r="I111" i="2"/>
  <c r="I129" i="2"/>
  <c r="I53" i="2"/>
  <c r="D107" i="2"/>
  <c r="D26" i="2"/>
  <c r="D34" i="2"/>
  <c r="I83" i="2"/>
  <c r="D177" i="2"/>
  <c r="I17" i="2"/>
  <c r="I15" i="2"/>
  <c r="I122" i="2"/>
  <c r="I169" i="2"/>
  <c r="D81" i="2"/>
  <c r="D146" i="2"/>
  <c r="A35" i="2"/>
  <c r="A33" i="2"/>
  <c r="I55" i="2"/>
  <c r="D186" i="2"/>
  <c r="I87" i="2"/>
  <c r="I186" i="2"/>
  <c r="I97" i="2"/>
  <c r="I167" i="2"/>
  <c r="I5" i="2"/>
  <c r="I119" i="2"/>
  <c r="D78" i="2"/>
  <c r="I92" i="2"/>
  <c r="I36" i="2"/>
  <c r="A16" i="2"/>
  <c r="D112" i="2"/>
  <c r="D161" i="2"/>
  <c r="D55" i="2"/>
  <c r="D57" i="2"/>
  <c r="I132" i="2"/>
  <c r="D123" i="2"/>
  <c r="D188" i="2"/>
  <c r="I144" i="2"/>
  <c r="D60" i="2"/>
  <c r="D98" i="2"/>
  <c r="D197" i="2"/>
  <c r="I19" i="2"/>
  <c r="I196" i="2"/>
  <c r="D167" i="2"/>
  <c r="I64" i="2"/>
  <c r="A30" i="2"/>
  <c r="I71" i="2"/>
  <c r="I37" i="2"/>
  <c r="D5" i="2"/>
  <c r="I70" i="2"/>
  <c r="I106" i="2"/>
  <c r="I75" i="2"/>
  <c r="A41" i="2"/>
  <c r="I183" i="2"/>
  <c r="I65" i="2"/>
  <c r="I105" i="2"/>
  <c r="D179" i="2"/>
  <c r="I134" i="2"/>
  <c r="D44" i="2"/>
  <c r="D121" i="2"/>
  <c r="A53" i="2"/>
  <c r="D38" i="2"/>
  <c r="I45" i="2"/>
  <c r="I121" i="2"/>
  <c r="R13" i="1"/>
  <c r="D23" i="2"/>
  <c r="I11" i="2"/>
  <c r="I33" i="2"/>
  <c r="I79" i="2"/>
  <c r="I161" i="2"/>
  <c r="I141" i="2"/>
  <c r="D30" i="2"/>
  <c r="D119" i="2"/>
  <c r="D12" i="2"/>
  <c r="I165" i="2"/>
  <c r="I104" i="2"/>
  <c r="D21" i="2"/>
  <c r="D84" i="2"/>
  <c r="A23" i="2"/>
  <c r="D91" i="2"/>
  <c r="I48" i="2"/>
  <c r="A18" i="2"/>
  <c r="I172" i="2"/>
  <c r="A13" i="2"/>
  <c r="I150" i="2"/>
  <c r="I6" i="2"/>
  <c r="I72" i="2"/>
  <c r="D160" i="2"/>
  <c r="D125" i="2"/>
  <c r="D157" i="2"/>
  <c r="D10" i="2"/>
  <c r="D141" i="2"/>
  <c r="D180" i="2"/>
  <c r="A50" i="2"/>
  <c r="I142" i="2"/>
  <c r="I60" i="2"/>
  <c r="A11" i="2"/>
  <c r="D164" i="2"/>
  <c r="I146" i="2"/>
  <c r="I157" i="2"/>
  <c r="D169" i="2"/>
  <c r="I14" i="2"/>
  <c r="D7" i="2"/>
  <c r="I78" i="2"/>
  <c r="U13" i="1"/>
  <c r="D50" i="2"/>
  <c r="I25" i="2"/>
  <c r="I10" i="2"/>
  <c r="D75" i="2"/>
  <c r="I173" i="2"/>
  <c r="D9" i="2"/>
  <c r="D33" i="2"/>
  <c r="D154" i="2"/>
  <c r="D72" i="2"/>
  <c r="A22" i="2"/>
  <c r="P13" i="1"/>
  <c r="D156" i="2"/>
  <c r="D181" i="2"/>
  <c r="I185" i="2"/>
  <c r="D166" i="2"/>
  <c r="A14" i="2"/>
  <c r="D108" i="2"/>
  <c r="I47" i="2"/>
  <c r="I39" i="2"/>
  <c r="D22" i="2"/>
  <c r="I160" i="2"/>
  <c r="I197" i="2"/>
  <c r="I128" i="2"/>
  <c r="I23" i="2"/>
  <c r="D155" i="2"/>
  <c r="A37" i="2"/>
  <c r="I96" i="2"/>
  <c r="I189" i="2"/>
  <c r="I77" i="2"/>
  <c r="I109" i="2"/>
  <c r="D137" i="2"/>
  <c r="T13" i="1"/>
  <c r="Q13" i="1"/>
  <c r="Y24" i="1" a="1"/>
  <c r="Y39" i="1" a="1"/>
  <c r="Y64" i="1" a="1"/>
  <c r="Y30" i="1" a="1"/>
  <c r="Y29" i="1" a="1"/>
  <c r="Y37" i="1" a="1"/>
  <c r="Y47" i="1" a="1"/>
  <c r="Y54" i="1" a="1"/>
  <c r="Y40" i="1" a="1"/>
  <c r="Y22" i="1" a="1"/>
  <c r="Y25" i="1" a="1"/>
  <c r="Y21" i="1" a="1"/>
  <c r="Y23" i="1" a="1"/>
  <c r="Y38" i="1" a="1"/>
  <c r="Y57" i="1" a="1"/>
  <c r="Y32" i="1" a="1"/>
  <c r="Y61" i="1" a="1"/>
  <c r="Y53" i="1" a="1"/>
  <c r="Y32" i="1" l="1"/>
  <c r="Y40" i="1"/>
  <c r="Y64" i="1"/>
  <c r="Y22" i="1"/>
  <c r="Y25" i="1"/>
  <c r="Y24" i="1"/>
  <c r="Y37" i="1"/>
  <c r="Y39" i="1"/>
  <c r="Y61" i="1"/>
  <c r="Y54" i="1"/>
  <c r="Y23" i="1"/>
  <c r="Y29" i="1"/>
  <c r="Y47" i="1"/>
  <c r="Y30" i="1"/>
  <c r="Y53" i="1"/>
  <c r="Y21" i="1"/>
  <c r="Y38" i="1"/>
  <c r="Y57" i="1"/>
  <c r="C5" i="1"/>
  <c r="C6" i="1"/>
  <c r="G6" i="1" s="1"/>
  <c r="C7" i="1"/>
  <c r="D7" i="1" s="1"/>
  <c r="C8" i="1"/>
  <c r="E8" i="1" s="1"/>
  <c r="C9" i="1"/>
  <c r="F9" i="1" s="1"/>
  <c r="W13" i="1"/>
  <c r="V13" i="1"/>
  <c r="D82" i="2"/>
  <c r="D45" i="2"/>
  <c r="D37" i="2"/>
  <c r="D66" i="2"/>
  <c r="D49" i="2"/>
  <c r="I81" i="2"/>
  <c r="D13" i="2"/>
  <c r="D142" i="2"/>
  <c r="A36" i="2"/>
  <c r="D158" i="2"/>
  <c r="I67" i="2"/>
  <c r="D190" i="2"/>
  <c r="D185" i="2"/>
  <c r="I180" i="2"/>
  <c r="D117" i="2"/>
  <c r="D192" i="2"/>
  <c r="D88" i="2"/>
  <c r="D152" i="2"/>
  <c r="I190" i="2"/>
  <c r="I42" i="2"/>
  <c r="A44" i="2"/>
  <c r="D27" i="2"/>
  <c r="D36" i="2"/>
  <c r="A5" i="2"/>
  <c r="I52" i="2"/>
  <c r="I73" i="2"/>
  <c r="I198" i="2"/>
  <c r="D83" i="2"/>
  <c r="I139" i="2"/>
  <c r="D71" i="2"/>
  <c r="D133" i="2"/>
  <c r="D85" i="2"/>
  <c r="D48" i="2"/>
  <c r="I107" i="2"/>
  <c r="I170" i="2"/>
  <c r="I108" i="2"/>
  <c r="I120" i="2"/>
  <c r="I58" i="2"/>
  <c r="A49" i="2"/>
  <c r="D130" i="2"/>
  <c r="I166" i="2"/>
  <c r="D41" i="2"/>
  <c r="A51" i="2"/>
  <c r="I114" i="2"/>
  <c r="I148" i="2"/>
  <c r="I125" i="2"/>
  <c r="D170" i="2"/>
  <c r="D62" i="2"/>
  <c r="A26" i="2"/>
  <c r="I184" i="2"/>
  <c r="I24" i="2"/>
  <c r="I63" i="2"/>
  <c r="I22" i="2"/>
  <c r="I94" i="2"/>
  <c r="I44" i="2"/>
  <c r="I68" i="2"/>
  <c r="A29" i="2"/>
  <c r="D187" i="2"/>
  <c r="D198" i="2"/>
  <c r="D51" i="2"/>
  <c r="I35" i="2"/>
  <c r="I69" i="2"/>
  <c r="D143" i="2"/>
  <c r="D46" i="2"/>
  <c r="D39" i="2"/>
  <c r="D195" i="2"/>
  <c r="I127" i="2"/>
  <c r="D118" i="2"/>
  <c r="D105" i="2"/>
  <c r="D93" i="2"/>
  <c r="D140" i="2"/>
  <c r="I95" i="2"/>
  <c r="D92" i="2"/>
  <c r="D176" i="2"/>
  <c r="D178" i="2"/>
  <c r="D24" i="2"/>
  <c r="I140" i="2"/>
  <c r="A46" i="2"/>
  <c r="I62" i="2"/>
  <c r="I171" i="2"/>
  <c r="D163" i="2"/>
  <c r="I57" i="2"/>
  <c r="D97" i="2"/>
  <c r="I28" i="2"/>
  <c r="I191" i="2"/>
  <c r="I181" i="2"/>
  <c r="A9" i="2"/>
  <c r="I116" i="2"/>
  <c r="D183" i="2"/>
  <c r="I61" i="2"/>
  <c r="D70" i="2"/>
  <c r="D116" i="2"/>
  <c r="D35" i="2"/>
  <c r="I103" i="2"/>
  <c r="D17" i="2"/>
  <c r="I26" i="2"/>
  <c r="D74" i="2"/>
  <c r="D58" i="2"/>
  <c r="I16" i="2"/>
  <c r="D189" i="2"/>
  <c r="I9" i="2"/>
  <c r="I177" i="2"/>
  <c r="D96" i="2"/>
  <c r="A21" i="2"/>
  <c r="D171" i="2"/>
  <c r="I151" i="2"/>
  <c r="D69" i="2"/>
  <c r="I115" i="2"/>
  <c r="I143" i="2"/>
  <c r="D68" i="2"/>
  <c r="D15" i="2"/>
  <c r="I49" i="2"/>
  <c r="D42" i="2"/>
  <c r="I29" i="2"/>
  <c r="D29" i="2"/>
  <c r="S13" i="1"/>
  <c r="D127" i="2"/>
  <c r="A24" i="2"/>
  <c r="A27" i="2"/>
  <c r="D129" i="2"/>
  <c r="I131" i="2"/>
  <c r="I31" i="2"/>
  <c r="I12" i="2"/>
  <c r="I187" i="2"/>
  <c r="I30" i="2"/>
  <c r="D120" i="2"/>
  <c r="I194" i="2"/>
  <c r="D101" i="2"/>
  <c r="D172" i="2"/>
  <c r="A47" i="2"/>
  <c r="D139" i="2"/>
  <c r="D95" i="2"/>
  <c r="D173" i="2"/>
  <c r="A25" i="2"/>
  <c r="D148" i="2"/>
  <c r="I136" i="2"/>
  <c r="I84" i="2"/>
  <c r="D134" i="2"/>
  <c r="D110" i="2"/>
  <c r="I112" i="2"/>
  <c r="I156" i="2"/>
  <c r="D106" i="2"/>
  <c r="I82" i="2"/>
  <c r="I118" i="2"/>
  <c r="D191" i="2"/>
  <c r="D115" i="2"/>
  <c r="I163" i="2"/>
  <c r="I91" i="2"/>
  <c r="I174" i="2"/>
  <c r="D111" i="2"/>
  <c r="I88" i="2"/>
  <c r="A52" i="2"/>
  <c r="I188" i="2"/>
  <c r="D28" i="2"/>
  <c r="I149" i="2"/>
  <c r="A42" i="2"/>
  <c r="D184" i="2"/>
  <c r="I133" i="2"/>
  <c r="A39" i="2"/>
  <c r="D19" i="2"/>
  <c r="D138" i="2"/>
  <c r="D182" i="2"/>
  <c r="I176" i="2"/>
  <c r="X13" i="1" a="1"/>
  <c r="Y63" i="1" a="1"/>
  <c r="Y45" i="1" a="1"/>
  <c r="Y55" i="1" a="1"/>
  <c r="Y62" i="1" a="1"/>
  <c r="Y65" i="1" a="1"/>
  <c r="Y49" i="1" a="1"/>
  <c r="Y48" i="1" a="1"/>
  <c r="Y56" i="1" a="1"/>
  <c r="Y46" i="1" a="1"/>
  <c r="Y65" i="1" l="1"/>
  <c r="Y62" i="1"/>
  <c r="Y63" i="1"/>
  <c r="Y56" i="1"/>
  <c r="Y55" i="1"/>
  <c r="Z40" i="1"/>
  <c r="Z30" i="1"/>
  <c r="Z21" i="1"/>
  <c r="Z38" i="1"/>
  <c r="Z41" i="1"/>
  <c r="Z39" i="1"/>
  <c r="Z24" i="1"/>
  <c r="Z23" i="1"/>
  <c r="Z25" i="1"/>
  <c r="Z22" i="1"/>
  <c r="Y45" i="1"/>
  <c r="Y49" i="1"/>
  <c r="Y46" i="1"/>
  <c r="Y48" i="1"/>
  <c r="Z37" i="1"/>
  <c r="Z31" i="1"/>
  <c r="Z33" i="1"/>
  <c r="Z29" i="1"/>
  <c r="Z32" i="1"/>
  <c r="H6" i="1"/>
  <c r="I9" i="1"/>
  <c r="D9" i="1"/>
  <c r="G7" i="1"/>
  <c r="E9" i="1"/>
  <c r="I7" i="1"/>
  <c r="G9" i="1"/>
  <c r="E6" i="1"/>
  <c r="K7" i="1"/>
  <c r="D8" i="1"/>
  <c r="E7" i="1"/>
  <c r="F6" i="1"/>
  <c r="I6" i="1"/>
  <c r="K6" i="1"/>
  <c r="K9" i="1"/>
  <c r="J9" i="1"/>
  <c r="J8" i="1"/>
  <c r="H9" i="1"/>
  <c r="D6" i="1"/>
  <c r="J6" i="1"/>
  <c r="H7" i="1"/>
  <c r="J7" i="1"/>
  <c r="I8" i="1"/>
  <c r="F8" i="1"/>
  <c r="G8" i="1"/>
  <c r="H8" i="1"/>
  <c r="F7" i="1"/>
  <c r="K8" i="1"/>
  <c r="X13" i="1"/>
  <c r="Z64" i="1" l="1"/>
  <c r="Z62" i="1"/>
  <c r="Z65" i="1"/>
  <c r="Z61" i="1"/>
  <c r="Z63" i="1"/>
  <c r="Z55" i="1"/>
  <c r="Z53" i="1"/>
  <c r="Z54" i="1"/>
  <c r="Z56" i="1"/>
  <c r="Z57" i="1"/>
  <c r="C31" i="1"/>
  <c r="I31" i="1" s="1"/>
  <c r="C21" i="1"/>
  <c r="I21" i="1" s="1"/>
  <c r="C39" i="1"/>
  <c r="G39" i="1" s="1"/>
  <c r="C40" i="1"/>
  <c r="H40" i="1" s="1"/>
  <c r="C22" i="1"/>
  <c r="I22" i="1" s="1"/>
  <c r="C23" i="1"/>
  <c r="I23" i="1" s="1"/>
  <c r="C25" i="1"/>
  <c r="G25" i="1" s="1"/>
  <c r="C38" i="1"/>
  <c r="G38" i="1" s="1"/>
  <c r="C24" i="1"/>
  <c r="F24" i="1" s="1"/>
  <c r="Z48" i="1"/>
  <c r="C41" i="1"/>
  <c r="G41" i="1" s="1"/>
  <c r="C37" i="1"/>
  <c r="I37" i="1" s="1"/>
  <c r="Z45" i="1"/>
  <c r="Z46" i="1"/>
  <c r="Z49" i="1"/>
  <c r="Z47" i="1"/>
  <c r="C32" i="1"/>
  <c r="F32" i="1" s="1"/>
  <c r="C29" i="1"/>
  <c r="E29" i="1" s="1"/>
  <c r="C30" i="1"/>
  <c r="F30" i="1" s="1"/>
  <c r="C33" i="1"/>
  <c r="F33" i="1" s="1"/>
  <c r="D5" i="1"/>
  <c r="H5" i="1"/>
  <c r="G5" i="1"/>
  <c r="F5" i="1"/>
  <c r="J5" i="1"/>
  <c r="K5" i="1"/>
  <c r="I5" i="1"/>
  <c r="E5" i="1"/>
  <c r="C56" i="1" l="1"/>
  <c r="E56" i="1" s="1"/>
  <c r="C63" i="1"/>
  <c r="E63" i="1" s="1"/>
  <c r="C62" i="1"/>
  <c r="D62" i="1" s="1"/>
  <c r="C64" i="1"/>
  <c r="E64" i="1" s="1"/>
  <c r="C61" i="1"/>
  <c r="G61" i="1" s="1"/>
  <c r="C65" i="1"/>
  <c r="I65" i="1" s="1"/>
  <c r="C53" i="1"/>
  <c r="E53" i="1" s="1"/>
  <c r="C55" i="1"/>
  <c r="J55" i="1" s="1"/>
  <c r="D21" i="1"/>
  <c r="C54" i="1"/>
  <c r="G54" i="1" s="1"/>
  <c r="C57" i="1"/>
  <c r="I57" i="1" s="1"/>
  <c r="K31" i="1"/>
  <c r="E31" i="1"/>
  <c r="J31" i="1"/>
  <c r="D31" i="1"/>
  <c r="H31" i="1"/>
  <c r="H21" i="1"/>
  <c r="G31" i="1"/>
  <c r="F31" i="1"/>
  <c r="F21" i="1"/>
  <c r="E21" i="1"/>
  <c r="K21" i="1"/>
  <c r="G21" i="1"/>
  <c r="J21" i="1"/>
  <c r="J40" i="1"/>
  <c r="G63" i="1"/>
  <c r="J39" i="1"/>
  <c r="K40" i="1"/>
  <c r="D40" i="1"/>
  <c r="D39" i="1"/>
  <c r="I39" i="1"/>
  <c r="K39" i="1"/>
  <c r="F39" i="1"/>
  <c r="H39" i="1"/>
  <c r="J37" i="1"/>
  <c r="K33" i="1"/>
  <c r="F38" i="1"/>
  <c r="E39" i="1"/>
  <c r="F40" i="1"/>
  <c r="F37" i="1"/>
  <c r="G22" i="1"/>
  <c r="E23" i="1"/>
  <c r="G23" i="1"/>
  <c r="F23" i="1"/>
  <c r="D23" i="1"/>
  <c r="J41" i="1"/>
  <c r="J23" i="1"/>
  <c r="K23" i="1"/>
  <c r="K25" i="1"/>
  <c r="H23" i="1"/>
  <c r="D22" i="1"/>
  <c r="E22" i="1"/>
  <c r="I38" i="1"/>
  <c r="F22" i="1"/>
  <c r="I40" i="1"/>
  <c r="J22" i="1"/>
  <c r="K22" i="1"/>
  <c r="H22" i="1"/>
  <c r="E40" i="1"/>
  <c r="G40" i="1"/>
  <c r="K38" i="1"/>
  <c r="H38" i="1"/>
  <c r="G37" i="1"/>
  <c r="J25" i="1"/>
  <c r="D25" i="1"/>
  <c r="H25" i="1"/>
  <c r="J30" i="1"/>
  <c r="H30" i="1"/>
  <c r="F25" i="1"/>
  <c r="I25" i="1"/>
  <c r="E25" i="1"/>
  <c r="I41" i="1"/>
  <c r="D24" i="1"/>
  <c r="J24" i="1"/>
  <c r="K37" i="1"/>
  <c r="J38" i="1"/>
  <c r="E38" i="1"/>
  <c r="D37" i="1"/>
  <c r="G24" i="1"/>
  <c r="D38" i="1"/>
  <c r="H37" i="1"/>
  <c r="E24" i="1"/>
  <c r="H24" i="1"/>
  <c r="K32" i="1"/>
  <c r="I33" i="1"/>
  <c r="I24" i="1"/>
  <c r="K24" i="1"/>
  <c r="H32" i="1"/>
  <c r="G33" i="1"/>
  <c r="D32" i="1"/>
  <c r="G32" i="1"/>
  <c r="H41" i="1"/>
  <c r="F41" i="1"/>
  <c r="E41" i="1"/>
  <c r="K41" i="1"/>
  <c r="D41" i="1"/>
  <c r="H56" i="1"/>
  <c r="E30" i="1"/>
  <c r="K30" i="1"/>
  <c r="I30" i="1"/>
  <c r="G30" i="1"/>
  <c r="D30" i="1"/>
  <c r="J29" i="1"/>
  <c r="H29" i="1"/>
  <c r="E37" i="1"/>
  <c r="F56" i="1"/>
  <c r="K56" i="1"/>
  <c r="J56" i="1"/>
  <c r="C49" i="1"/>
  <c r="H49" i="1" s="1"/>
  <c r="C45" i="1"/>
  <c r="G45" i="1" s="1"/>
  <c r="C46" i="1"/>
  <c r="J46" i="1" s="1"/>
  <c r="C48" i="1"/>
  <c r="D48" i="1" s="1"/>
  <c r="C47" i="1"/>
  <c r="H47" i="1" s="1"/>
  <c r="D56" i="1"/>
  <c r="G56" i="1"/>
  <c r="I56" i="1"/>
  <c r="F29" i="1"/>
  <c r="K29" i="1"/>
  <c r="H33" i="1"/>
  <c r="E33" i="1"/>
  <c r="D33" i="1"/>
  <c r="D29" i="1"/>
  <c r="G29" i="1"/>
  <c r="I32" i="1"/>
  <c r="E32" i="1"/>
  <c r="J33" i="1"/>
  <c r="J32" i="1"/>
  <c r="I29" i="1"/>
  <c r="F63" i="1" l="1"/>
  <c r="H64" i="1"/>
  <c r="I61" i="1"/>
  <c r="K61" i="1"/>
  <c r="F61" i="1"/>
  <c r="I62" i="1"/>
  <c r="D65" i="1"/>
  <c r="F62" i="1"/>
  <c r="F65" i="1"/>
  <c r="K63" i="1"/>
  <c r="I63" i="1"/>
  <c r="H63" i="1"/>
  <c r="D61" i="1"/>
  <c r="E61" i="1"/>
  <c r="K62" i="1"/>
  <c r="D63" i="1"/>
  <c r="J63" i="1"/>
  <c r="K64" i="1"/>
  <c r="F64" i="1"/>
  <c r="J64" i="1"/>
  <c r="I64" i="1"/>
  <c r="H62" i="1"/>
  <c r="G64" i="1"/>
  <c r="D64" i="1"/>
  <c r="E62" i="1"/>
  <c r="J62" i="1"/>
  <c r="G62" i="1"/>
  <c r="K55" i="1"/>
  <c r="E65" i="1"/>
  <c r="K65" i="1"/>
  <c r="G65" i="1"/>
  <c r="J65" i="1"/>
  <c r="H65" i="1"/>
  <c r="J61" i="1"/>
  <c r="H61" i="1"/>
  <c r="F53" i="1"/>
  <c r="G53" i="1"/>
  <c r="I53" i="1"/>
  <c r="H53" i="1"/>
  <c r="D53" i="1"/>
  <c r="J53" i="1"/>
  <c r="K53" i="1"/>
  <c r="F55" i="1"/>
  <c r="G55" i="1"/>
  <c r="E55" i="1"/>
  <c r="H55" i="1"/>
  <c r="F57" i="1"/>
  <c r="H57" i="1"/>
  <c r="K57" i="1"/>
  <c r="J54" i="1"/>
  <c r="F54" i="1"/>
  <c r="D55" i="1"/>
  <c r="I55" i="1"/>
  <c r="D57" i="1"/>
  <c r="E57" i="1"/>
  <c r="G57" i="1"/>
  <c r="J57" i="1"/>
  <c r="I54" i="1"/>
  <c r="K54" i="1"/>
  <c r="E54" i="1"/>
  <c r="D54" i="1"/>
  <c r="H54" i="1"/>
  <c r="K46" i="1"/>
  <c r="F47" i="1"/>
  <c r="J48" i="1"/>
  <c r="D49" i="1"/>
  <c r="K45" i="1"/>
  <c r="H45" i="1"/>
  <c r="E48" i="1"/>
  <c r="F48" i="1"/>
  <c r="I48" i="1"/>
  <c r="G48" i="1"/>
  <c r="K48" i="1"/>
  <c r="E46" i="1"/>
  <c r="G46" i="1"/>
  <c r="F46" i="1"/>
  <c r="H46" i="1"/>
  <c r="D46" i="1"/>
  <c r="I46" i="1"/>
  <c r="D45" i="1"/>
  <c r="F45" i="1"/>
  <c r="G47" i="1"/>
  <c r="J45" i="1"/>
  <c r="I45" i="1"/>
  <c r="E45" i="1"/>
  <c r="H48" i="1"/>
  <c r="F49" i="1"/>
  <c r="I47" i="1"/>
  <c r="I49" i="1"/>
  <c r="K49" i="1"/>
  <c r="D47" i="1"/>
  <c r="E47" i="1"/>
  <c r="E49" i="1"/>
  <c r="J49" i="1"/>
  <c r="J47" i="1"/>
  <c r="K47" i="1"/>
  <c r="G49" i="1"/>
  <c r="X16" i="1" a="1"/>
  <c r="X14" i="1" a="1"/>
  <c r="X15" i="1" a="1"/>
  <c r="X17" i="1" a="1"/>
  <c r="X16" i="1" l="1"/>
  <c r="X14" i="1"/>
  <c r="X15" i="1"/>
  <c r="X17" i="1"/>
  <c r="Y15" i="1" a="1"/>
  <c r="Y15" i="1" l="1"/>
  <c r="Y13" i="1" a="1"/>
  <c r="Y14" i="1" a="1"/>
  <c r="Y16" i="1" a="1"/>
  <c r="Y17" i="1" a="1"/>
  <c r="Y13" i="1" l="1"/>
  <c r="Y14" i="1"/>
  <c r="Y17" i="1"/>
  <c r="Y16" i="1"/>
  <c r="Z13" i="1" l="1"/>
  <c r="Z17" i="1"/>
  <c r="Z15" i="1"/>
  <c r="Z14" i="1"/>
  <c r="Z16" i="1"/>
  <c r="C14" i="1" l="1"/>
  <c r="D14" i="1" s="1"/>
  <c r="C17" i="1"/>
  <c r="I17" i="1" s="1"/>
  <c r="C13" i="1"/>
  <c r="J13" i="1" s="1"/>
  <c r="C15" i="1"/>
  <c r="F15" i="1" s="1"/>
  <c r="C16" i="1"/>
  <c r="E16" i="1" s="1"/>
  <c r="K14" i="1" l="1"/>
  <c r="G14" i="1"/>
  <c r="J14" i="1"/>
  <c r="E14" i="1"/>
  <c r="G17" i="1"/>
  <c r="H14" i="1"/>
  <c r="I14" i="1"/>
  <c r="F14" i="1"/>
  <c r="K17" i="1"/>
  <c r="J17" i="1"/>
  <c r="E17" i="1"/>
  <c r="D17" i="1"/>
  <c r="H17" i="1"/>
  <c r="F17" i="1"/>
  <c r="D13" i="1"/>
  <c r="K13" i="1"/>
  <c r="G13" i="1"/>
  <c r="I13" i="1"/>
  <c r="F13" i="1"/>
  <c r="I15" i="1"/>
  <c r="H13" i="1"/>
  <c r="G15" i="1"/>
  <c r="D15" i="1"/>
  <c r="E13" i="1"/>
  <c r="K15" i="1"/>
  <c r="D16" i="1"/>
  <c r="K16" i="1"/>
  <c r="H15" i="1"/>
  <c r="J15" i="1"/>
  <c r="H16" i="1"/>
  <c r="F16" i="1"/>
  <c r="G16" i="1"/>
  <c r="I16" i="1"/>
  <c r="E15" i="1"/>
  <c r="J16" i="1"/>
</calcChain>
</file>

<file path=xl/sharedStrings.xml><?xml version="1.0" encoding="utf-8"?>
<sst xmlns="http://schemas.openxmlformats.org/spreadsheetml/2006/main" count="1037" uniqueCount="136">
  <si>
    <t>ลำดับ</t>
  </si>
  <si>
    <t>ทีมชาติ</t>
  </si>
  <si>
    <t>ซีเรีย</t>
  </si>
  <si>
    <t>มัลดีฟส์</t>
  </si>
  <si>
    <t>จีน</t>
  </si>
  <si>
    <t>กวม</t>
  </si>
  <si>
    <t>ฟิลิปปินส์</t>
  </si>
  <si>
    <t>แข่ง</t>
  </si>
  <si>
    <t>ได้</t>
  </si>
  <si>
    <t>เสีย</t>
  </si>
  <si>
    <t>ผลต่าง</t>
  </si>
  <si>
    <t>ได้แต้ม</t>
  </si>
  <si>
    <t>ตารางคะแนนฟุตบอลโลก โซนเอเชีย รอบที่2</t>
  </si>
  <si>
    <t>คูเวต</t>
  </si>
  <si>
    <t>จอร์แดน</t>
  </si>
  <si>
    <t>ออสเตรเลีย</t>
  </si>
  <si>
    <t>ไต้หวัน</t>
  </si>
  <si>
    <t>เนปาล</t>
  </si>
  <si>
    <t>บาห์เรน</t>
  </si>
  <si>
    <t>กัมพูชา</t>
  </si>
  <si>
    <t>ฮ่องกง</t>
  </si>
  <si>
    <t>อิรัก</t>
  </si>
  <si>
    <t>อิหร่าน</t>
  </si>
  <si>
    <t>ปาเลสไตน์</t>
  </si>
  <si>
    <t>เยเมน</t>
  </si>
  <si>
    <t>สิงคโปร์</t>
  </si>
  <si>
    <t>กาต้าร์</t>
  </si>
  <si>
    <t>โอมาน</t>
  </si>
  <si>
    <t>บังคลาเทศ</t>
  </si>
  <si>
    <t>อินเดีย</t>
  </si>
  <si>
    <t>อัฟกานิสถาน</t>
  </si>
  <si>
    <t>ทาจิกิสถาน</t>
  </si>
  <si>
    <t>มองโกเลีย</t>
  </si>
  <si>
    <t>ญี่ปุ่น</t>
  </si>
  <si>
    <t>เมียนมาร์</t>
  </si>
  <si>
    <t>คีร์กีซสถาน</t>
  </si>
  <si>
    <t>มาเลเซีย</t>
  </si>
  <si>
    <t>เวียดนาม</t>
  </si>
  <si>
    <t>อินโดนีเซีย</t>
  </si>
  <si>
    <t>เกาหลีเหนือ</t>
  </si>
  <si>
    <t>เติร์กเมนิสถาน</t>
  </si>
  <si>
    <t>เกาหลีใต้</t>
  </si>
  <si>
    <t>เลบานอน</t>
  </si>
  <si>
    <t>ศรีลังกา</t>
  </si>
  <si>
    <t>วันที่</t>
  </si>
  <si>
    <t>Win</t>
  </si>
  <si>
    <t>Draw</t>
  </si>
  <si>
    <t>Lose</t>
  </si>
  <si>
    <t>GF</t>
  </si>
  <si>
    <t>GA</t>
  </si>
  <si>
    <t>A</t>
  </si>
  <si>
    <t>D</t>
  </si>
  <si>
    <t>B</t>
  </si>
  <si>
    <t>ผล</t>
  </si>
  <si>
    <t>กลุ่ม</t>
  </si>
  <si>
    <t>ตารางแข่งขันฟุตบอลโลก โซนเอเชีย รอบที่2</t>
  </si>
  <si>
    <t>ไทย</t>
  </si>
  <si>
    <t>ประเทศ</t>
  </si>
  <si>
    <t>GFA Center Lower Field</t>
  </si>
  <si>
    <t>สนามกีฬาเทศบาลไทเป</t>
  </si>
  <si>
    <t>สนามคิม อิล-ซุง</t>
  </si>
  <si>
    <t>H</t>
  </si>
  <si>
    <t>เอ็มเอฟเอฟ ฟุตบอล เซ็นเตอร์</t>
  </si>
  <si>
    <t>Panaad Stadium</t>
  </si>
  <si>
    <t>C</t>
  </si>
  <si>
    <t>สนามโอลิมปิกพนมเปญ</t>
  </si>
  <si>
    <t>แข่งที่สนาม</t>
  </si>
  <si>
    <t>สนามกีฬาแห่งชาติสิงคโปร์</t>
  </si>
  <si>
    <t>สนามฟุตบอลธรรมศาสตร์ รังสิต</t>
  </si>
  <si>
    <t>G</t>
  </si>
  <si>
    <t>สนามจาลันเบซาร์</t>
  </si>
  <si>
    <t>อุซเบกิสถาน</t>
  </si>
  <si>
    <t>เกลอรา บังการ์โน สเตเดียม</t>
  </si>
  <si>
    <t>RaceCourse International Stadium</t>
  </si>
  <si>
    <t>สนามไฟซัล อัลฮุตเซนี่ อินเตอร์เนชั่นแนล</t>
  </si>
  <si>
    <t>ปามีร์ สเตเดียม</t>
  </si>
  <si>
    <t>กาตาร์</t>
  </si>
  <si>
    <t>E</t>
  </si>
  <si>
    <t>อินธิรา กานธี แอธเลติก สเตเดี้ยม</t>
  </si>
  <si>
    <t>ยัสซิม บิน ฮาหมัด สเตเดี้ยม</t>
  </si>
  <si>
    <t>สนามกีฬาแห่งชาติบาห์เรน</t>
  </si>
  <si>
    <t>Jaber Al-Ahmad International Stadium</t>
  </si>
  <si>
    <t>เวลาในประเทศไทย</t>
  </si>
  <si>
    <t>Hong Kong Stadium</t>
  </si>
  <si>
    <t>ญี่ปุน</t>
  </si>
  <si>
    <t>Thuwanna YTC Stadium</t>
  </si>
  <si>
    <t>สหรัฐอาหรับเอมิเรตส์</t>
  </si>
  <si>
    <t>สนามบูกิตจาลิล</t>
  </si>
  <si>
    <t>โคเป็ตดัก สเตเดี้ยม</t>
  </si>
  <si>
    <t>สนามกีฬาแห่งชาติมัลดีฟส์</t>
  </si>
  <si>
    <t>อัลคูเวต สปอร์ตคลับ สเตเดี้ยม</t>
  </si>
  <si>
    <t>ซาอุดิอาระเบีย</t>
  </si>
  <si>
    <t>แคนเบอร์รา สเตเดียม</t>
  </si>
  <si>
    <t>สนามไซตะมะ</t>
  </si>
  <si>
    <t>หมีดิ่ญ</t>
  </si>
  <si>
    <t>Hwaseong Auxiliary Stadium</t>
  </si>
  <si>
    <t>สนามกีฬาเทียนเหอ</t>
  </si>
  <si>
    <t>สนามบังกาบันธุ</t>
  </si>
  <si>
    <t>สนามกีฬาอะซาดี</t>
  </si>
  <si>
    <t>สนามกีฬามักตูม รอชิด อาล มักตูม</t>
  </si>
  <si>
    <t>สปาร์ตัก สเตเดี้ยม</t>
  </si>
  <si>
    <t>Sultan Qaboos Sport Complex</t>
  </si>
  <si>
    <t>Paxtakor Markaziy Stadion</t>
  </si>
  <si>
    <t>คามิลล์ ชามูน สเตเดี้ยม</t>
  </si>
  <si>
    <t>King Abdullah International Stadium</t>
  </si>
  <si>
    <t>Basra Athletics Stadium</t>
  </si>
  <si>
    <t>Rashid Al-Maktoum Stadium</t>
  </si>
  <si>
    <t>อัมมานสเตเดียม</t>
  </si>
  <si>
    <t>ทีมเยื่อน</t>
  </si>
  <si>
    <t>ทีมเหย้า</t>
  </si>
  <si>
    <t>ชนะ</t>
  </si>
  <si>
    <t>เสมอ</t>
  </si>
  <si>
    <t>แพ้</t>
  </si>
  <si>
    <t>รหัส</t>
  </si>
  <si>
    <t>ปานาอัดปาร์กแอนด์สเตเดียม</t>
  </si>
  <si>
    <t>สนามกีฬาแห่งชาติโอลิมปิก พนมเปญ</t>
  </si>
  <si>
    <t>-</t>
  </si>
  <si>
    <t>Salt Lake Stadium</t>
  </si>
  <si>
    <t>สนามไฟซัล อัลฮุตเซนี่ อินเตอร์เนชันแนล สเตเดี้ยม</t>
  </si>
  <si>
    <t>สนามกีฬาแห่งชาติเกาสฺยง</t>
  </si>
  <si>
    <t>ผลประตูทีมเยื่อน</t>
  </si>
  <si>
    <t>ผลประตูทีมเหย้า</t>
  </si>
  <si>
    <t>PTS</t>
  </si>
  <si>
    <t>P</t>
  </si>
  <si>
    <t>GD</t>
  </si>
  <si>
    <t>Code</t>
  </si>
  <si>
    <t>National Team</t>
  </si>
  <si>
    <t>ทีมชาติที่ลงแข่งขัน</t>
  </si>
  <si>
    <t>คะแนน</t>
  </si>
  <si>
    <t>GV</t>
  </si>
  <si>
    <t>ผลต่างที่ดี</t>
  </si>
  <si>
    <t>ลำดับที่ดี</t>
  </si>
  <si>
    <t>GO</t>
  </si>
  <si>
    <t>Group</t>
  </si>
  <si>
    <t>No.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</si>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</sst>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7041E]d\ mmm\ yy;@"/>
    <numFmt numFmtId="165" formatCode="[$-1070000]d/mm/yyyy\ h:mm\ &quot;น.&quot;;@"/>
    <numFmt numFmtId="166" formatCode="[=0]&quot;-&quot;;General"/>
  </numFmts>
  <fonts count="13" x14ac:knownFonts="1">
    <font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6"/>
      <color theme="1"/>
      <name val="TH SarabunPSK"/>
      <family val="2"/>
      <charset val="222"/>
    </font>
    <font>
      <sz val="16"/>
      <color theme="1"/>
      <name val="CordiaUPC"/>
      <family val="2"/>
    </font>
    <font>
      <b/>
      <sz val="16"/>
      <color theme="1"/>
      <name val="CordiaUPC"/>
      <family val="2"/>
    </font>
    <font>
      <sz val="16"/>
      <color theme="0"/>
      <name val="CordiaUPC"/>
      <family val="2"/>
    </font>
    <font>
      <b/>
      <sz val="20"/>
      <color theme="1"/>
      <name val="CordiaUPC"/>
      <family val="2"/>
    </font>
    <font>
      <b/>
      <sz val="12"/>
      <color theme="1"/>
      <name val="CordiaUPC"/>
      <family val="2"/>
    </font>
    <font>
      <b/>
      <sz val="24"/>
      <color theme="4" tint="-0.249977111117893"/>
      <name val="CordiaUPC"/>
      <family val="2"/>
    </font>
    <font>
      <b/>
      <sz val="16"/>
      <color theme="1"/>
      <name val="CordiaUPC"/>
      <family val="2"/>
      <charset val="222"/>
    </font>
    <font>
      <b/>
      <sz val="16"/>
      <color theme="1"/>
      <name val="TH SarabunPSK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1" borderId="0" applyNumberFormat="0" applyBorder="0" applyAlignment="0" applyProtection="0"/>
  </cellStyleXfs>
  <cellXfs count="89">
    <xf numFmtId="0" fontId="0" fillId="0" borderId="0" xfId="0"/>
    <xf numFmtId="0" fontId="5" fillId="0" borderId="0" xfId="0" applyFont="1"/>
    <xf numFmtId="0" fontId="5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2" borderId="5" xfId="1" applyFont="1" applyBorder="1" applyAlignment="1">
      <alignment horizontal="center"/>
    </xf>
    <xf numFmtId="0" fontId="7" fillId="2" borderId="4" xfId="1" applyFont="1" applyBorder="1" applyAlignment="1">
      <alignment horizontal="center"/>
    </xf>
    <xf numFmtId="0" fontId="7" fillId="2" borderId="6" xfId="1" applyFont="1" applyBorder="1" applyAlignment="1">
      <alignment horizontal="center"/>
    </xf>
    <xf numFmtId="0" fontId="7" fillId="3" borderId="0" xfId="4" applyFont="1" applyAlignment="1">
      <alignment horizontal="center"/>
    </xf>
    <xf numFmtId="0" fontId="5" fillId="12" borderId="7" xfId="0" applyFont="1" applyFill="1" applyBorder="1" applyAlignment="1" applyProtection="1">
      <alignment horizontal="center" vertical="center"/>
      <protection locked="0"/>
    </xf>
    <xf numFmtId="0" fontId="5" fillId="12" borderId="3" xfId="0" applyNumberFormat="1" applyFont="1" applyFill="1" applyBorder="1" applyAlignment="1" applyProtection="1">
      <alignment horizontal="center"/>
      <protection hidden="1"/>
    </xf>
    <xf numFmtId="0" fontId="5" fillId="12" borderId="3" xfId="0" applyFont="1" applyFill="1" applyBorder="1" applyProtection="1">
      <protection locked="0"/>
    </xf>
    <xf numFmtId="0" fontId="5" fillId="12" borderId="3" xfId="0" applyFont="1" applyFill="1" applyBorder="1" applyAlignment="1" applyProtection="1">
      <alignment horizontal="left"/>
      <protection hidden="1"/>
    </xf>
    <xf numFmtId="0" fontId="6" fillId="0" borderId="0" xfId="0" applyFont="1" applyBorder="1" applyAlignment="1" applyProtection="1">
      <alignment horizontal="center"/>
      <protection locked="0"/>
    </xf>
    <xf numFmtId="0" fontId="5" fillId="12" borderId="3" xfId="0" applyFont="1" applyFill="1" applyBorder="1" applyAlignment="1" applyProtection="1">
      <alignment horizontal="center"/>
      <protection hidden="1"/>
    </xf>
    <xf numFmtId="0" fontId="5" fillId="12" borderId="8" xfId="0" applyFont="1" applyFill="1" applyBorder="1" applyProtection="1">
      <protection locked="0"/>
    </xf>
    <xf numFmtId="0" fontId="5" fillId="12" borderId="9" xfId="0" applyFont="1" applyFill="1" applyBorder="1" applyAlignment="1" applyProtection="1">
      <alignment horizontal="center" vertical="center"/>
      <protection locked="0"/>
    </xf>
    <xf numFmtId="0" fontId="5" fillId="12" borderId="2" xfId="0" applyNumberFormat="1" applyFont="1" applyFill="1" applyBorder="1" applyAlignment="1" applyProtection="1">
      <alignment horizontal="center"/>
      <protection hidden="1"/>
    </xf>
    <xf numFmtId="0" fontId="5" fillId="12" borderId="2" xfId="0" applyFont="1" applyFill="1" applyBorder="1" applyProtection="1">
      <protection locked="0"/>
    </xf>
    <xf numFmtId="0" fontId="5" fillId="12" borderId="2" xfId="0" applyFont="1" applyFill="1" applyBorder="1" applyAlignment="1" applyProtection="1">
      <alignment horizontal="left"/>
      <protection hidden="1"/>
    </xf>
    <xf numFmtId="0" fontId="5" fillId="12" borderId="2" xfId="0" applyFont="1" applyFill="1" applyBorder="1" applyAlignment="1" applyProtection="1">
      <alignment horizontal="center"/>
      <protection hidden="1"/>
    </xf>
    <xf numFmtId="0" fontId="5" fillId="12" borderId="10" xfId="0" applyFont="1" applyFill="1" applyBorder="1" applyProtection="1">
      <protection locked="0"/>
    </xf>
    <xf numFmtId="0" fontId="5" fillId="12" borderId="11" xfId="0" applyFont="1" applyFill="1" applyBorder="1" applyAlignment="1" applyProtection="1">
      <alignment horizontal="center" vertical="center"/>
      <protection locked="0"/>
    </xf>
    <xf numFmtId="0" fontId="5" fillId="12" borderId="12" xfId="0" applyNumberFormat="1" applyFont="1" applyFill="1" applyBorder="1" applyAlignment="1" applyProtection="1">
      <alignment horizontal="center"/>
      <protection hidden="1"/>
    </xf>
    <xf numFmtId="0" fontId="5" fillId="12" borderId="12" xfId="0" applyFont="1" applyFill="1" applyBorder="1" applyProtection="1">
      <protection locked="0"/>
    </xf>
    <xf numFmtId="0" fontId="5" fillId="12" borderId="12" xfId="0" applyFont="1" applyFill="1" applyBorder="1" applyAlignment="1" applyProtection="1">
      <alignment horizontal="left"/>
      <protection hidden="1"/>
    </xf>
    <xf numFmtId="0" fontId="6" fillId="0" borderId="1" xfId="0" applyFont="1" applyBorder="1" applyAlignment="1" applyProtection="1">
      <alignment horizontal="center"/>
      <protection locked="0"/>
    </xf>
    <xf numFmtId="0" fontId="5" fillId="12" borderId="12" xfId="0" applyFont="1" applyFill="1" applyBorder="1" applyAlignment="1" applyProtection="1">
      <alignment horizontal="center"/>
      <protection hidden="1"/>
    </xf>
    <xf numFmtId="0" fontId="5" fillId="12" borderId="13" xfId="0" applyFont="1" applyFill="1" applyBorder="1" applyProtection="1"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165" fontId="5" fillId="0" borderId="14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hidden="1"/>
    </xf>
    <xf numFmtId="0" fontId="5" fillId="0" borderId="14" xfId="0" applyFont="1" applyBorder="1" applyProtection="1">
      <protection locked="0"/>
    </xf>
    <xf numFmtId="0" fontId="5" fillId="0" borderId="14" xfId="0" applyFont="1" applyBorder="1" applyAlignment="1" applyProtection="1">
      <alignment horizontal="left"/>
      <protection hidden="1"/>
    </xf>
    <xf numFmtId="0" fontId="6" fillId="0" borderId="14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 vertical="center"/>
      <protection locked="0"/>
    </xf>
    <xf numFmtId="165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165" fontId="5" fillId="0" borderId="0" xfId="0" applyNumberFormat="1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65" fontId="5" fillId="12" borderId="3" xfId="0" applyNumberFormat="1" applyFont="1" applyFill="1" applyBorder="1" applyAlignment="1" applyProtection="1">
      <alignment horizontal="left"/>
      <protection locked="0"/>
    </xf>
    <xf numFmtId="165" fontId="5" fillId="12" borderId="2" xfId="0" applyNumberFormat="1" applyFont="1" applyFill="1" applyBorder="1" applyAlignment="1" applyProtection="1">
      <alignment horizontal="left"/>
      <protection locked="0"/>
    </xf>
    <xf numFmtId="165" fontId="5" fillId="12" borderId="12" xfId="0" applyNumberFormat="1" applyFont="1" applyFill="1" applyBorder="1" applyAlignment="1" applyProtection="1">
      <alignment horizontal="left"/>
      <protection locked="0"/>
    </xf>
    <xf numFmtId="0" fontId="5" fillId="12" borderId="15" xfId="12" applyNumberFormat="1" applyFont="1" applyFill="1" applyBorder="1" applyAlignment="1" applyProtection="1">
      <alignment horizontal="center"/>
      <protection hidden="1"/>
    </xf>
    <xf numFmtId="0" fontId="5" fillId="12" borderId="15" xfId="12" applyNumberFormat="1" applyFont="1" applyFill="1" applyBorder="1" applyProtection="1">
      <protection hidden="1"/>
    </xf>
    <xf numFmtId="0" fontId="5" fillId="12" borderId="15" xfId="9" applyNumberFormat="1" applyFont="1" applyFill="1" applyBorder="1" applyAlignment="1" applyProtection="1">
      <alignment horizontal="center"/>
      <protection hidden="1"/>
    </xf>
    <xf numFmtId="0" fontId="5" fillId="12" borderId="15" xfId="5" applyNumberFormat="1" applyFont="1" applyFill="1" applyBorder="1" applyAlignment="1" applyProtection="1">
      <alignment horizontal="center"/>
      <protection hidden="1"/>
    </xf>
    <xf numFmtId="0" fontId="5" fillId="12" borderId="15" xfId="10" applyNumberFormat="1" applyFont="1" applyFill="1" applyBorder="1" applyAlignment="1" applyProtection="1">
      <alignment horizontal="center"/>
      <protection hidden="1"/>
    </xf>
    <xf numFmtId="0" fontId="5" fillId="12" borderId="15" xfId="6" applyNumberFormat="1" applyFont="1" applyFill="1" applyBorder="1" applyAlignment="1" applyProtection="1">
      <alignment horizontal="center"/>
      <protection hidden="1"/>
    </xf>
    <xf numFmtId="0" fontId="5" fillId="8" borderId="15" xfId="9" applyNumberFormat="1" applyFont="1" applyBorder="1" applyAlignment="1" applyProtection="1">
      <alignment horizontal="center"/>
      <protection hidden="1"/>
    </xf>
    <xf numFmtId="0" fontId="5" fillId="12" borderId="15" xfId="8" applyNumberFormat="1" applyFont="1" applyFill="1" applyBorder="1" applyAlignment="1" applyProtection="1">
      <alignment horizontal="center"/>
      <protection hidden="1"/>
    </xf>
    <xf numFmtId="0" fontId="5" fillId="9" borderId="0" xfId="10" applyFont="1" applyAlignment="1" applyProtection="1">
      <alignment horizontal="center"/>
      <protection hidden="1"/>
    </xf>
    <xf numFmtId="0" fontId="7" fillId="10" borderId="15" xfId="11" applyNumberFormat="1" applyFont="1" applyBorder="1" applyAlignment="1" applyProtection="1">
      <alignment horizontal="center"/>
      <protection hidden="1"/>
    </xf>
    <xf numFmtId="0" fontId="5" fillId="9" borderId="1" xfId="10" applyFont="1" applyBorder="1" applyProtection="1">
      <protection locked="0"/>
    </xf>
    <xf numFmtId="0" fontId="5" fillId="9" borderId="1" xfId="10" applyFont="1" applyBorder="1" applyAlignment="1" applyProtection="1">
      <alignment horizontal="center"/>
      <protection locked="0"/>
    </xf>
    <xf numFmtId="0" fontId="7" fillId="10" borderId="15" xfId="11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0" fontId="5" fillId="0" borderId="15" xfId="0" applyFont="1" applyBorder="1" applyProtection="1">
      <protection locked="0"/>
    </xf>
    <xf numFmtId="166" fontId="5" fillId="0" borderId="15" xfId="0" applyNumberFormat="1" applyFont="1" applyBorder="1" applyAlignment="1" applyProtection="1">
      <alignment horizontal="center"/>
      <protection locked="0"/>
    </xf>
    <xf numFmtId="166" fontId="6" fillId="0" borderId="15" xfId="2" applyNumberFormat="1" applyFont="1" applyBorder="1" applyAlignment="1" applyProtection="1">
      <alignment horizontal="center"/>
      <protection locked="0"/>
    </xf>
    <xf numFmtId="0" fontId="7" fillId="10" borderId="0" xfId="11" applyFont="1" applyAlignment="1" applyProtection="1">
      <alignment horizontal="center"/>
      <protection locked="0"/>
    </xf>
    <xf numFmtId="0" fontId="9" fillId="0" borderId="0" xfId="2" applyFont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left"/>
      <protection locked="0"/>
    </xf>
    <xf numFmtId="166" fontId="5" fillId="0" borderId="14" xfId="0" applyNumberFormat="1" applyFont="1" applyBorder="1" applyAlignment="1" applyProtection="1">
      <alignment horizontal="center"/>
      <protection locked="0"/>
    </xf>
    <xf numFmtId="0" fontId="7" fillId="10" borderId="14" xfId="11" applyFont="1" applyBorder="1" applyAlignment="1" applyProtection="1">
      <alignment horizontal="center"/>
      <protection locked="0"/>
    </xf>
    <xf numFmtId="166" fontId="5" fillId="0" borderId="15" xfId="0" applyNumberFormat="1" applyFont="1" applyBorder="1" applyAlignment="1">
      <alignment horizontal="center"/>
    </xf>
    <xf numFmtId="166" fontId="5" fillId="0" borderId="15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11" fillId="12" borderId="15" xfId="9" applyNumberFormat="1" applyFont="1" applyFill="1" applyBorder="1" applyAlignment="1" applyProtection="1">
      <alignment horizontal="center"/>
      <protection hidden="1"/>
    </xf>
    <xf numFmtId="0" fontId="11" fillId="12" borderId="15" xfId="12" applyNumberFormat="1" applyFont="1" applyFill="1" applyBorder="1" applyAlignment="1" applyProtection="1">
      <alignment horizontal="center"/>
      <protection hidden="1"/>
    </xf>
    <xf numFmtId="0" fontId="11" fillId="12" borderId="15" xfId="5" applyNumberFormat="1" applyFont="1" applyFill="1" applyBorder="1" applyAlignment="1" applyProtection="1">
      <alignment horizontal="center"/>
      <protection hidden="1"/>
    </xf>
    <xf numFmtId="0" fontId="12" fillId="12" borderId="0" xfId="0" applyFont="1" applyFill="1" applyAlignment="1">
      <alignment horizontal="center"/>
    </xf>
    <xf numFmtId="0" fontId="7" fillId="6" borderId="0" xfId="7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center" vertical="center"/>
    </xf>
  </cellXfs>
  <cellStyles count="13">
    <cellStyle name="20% - Accent1" xfId="5" builtinId="30"/>
    <cellStyle name="20% - Accent3" xfId="9" builtinId="38"/>
    <cellStyle name="20% - Accent4" xfId="10" builtinId="42"/>
    <cellStyle name="40% - Accent1" xfId="6" builtinId="31"/>
    <cellStyle name="40% - Accent2" xfId="8" builtinId="35"/>
    <cellStyle name="40% - Accent6" xfId="12" builtinId="51"/>
    <cellStyle name="Accent1" xfId="1" builtinId="29"/>
    <cellStyle name="Accent2" xfId="7" builtinId="33"/>
    <cellStyle name="Accent5" xfId="11" builtinId="45"/>
    <cellStyle name="Accent6" xfId="4" builtinId="49"/>
    <cellStyle name="Hyperlink 2" xfId="3" xr:uid="{B3A1B1F0-5906-4741-85A9-8FD711EF4421}"/>
    <cellStyle name="Normal" xfId="0" builtinId="0"/>
    <cellStyle name="Normal 2" xfId="2" xr:uid="{379414EF-67B4-45B2-87F6-EF28B4623882}"/>
  </cellStyles>
  <dxfs count="8">
    <dxf>
      <font>
        <color theme="0" tint="-4.9989318521683403E-2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rgb="FF0044CC"/>
      </font>
    </dxf>
    <dxf>
      <font>
        <color rgb="FFFF0000"/>
      </font>
    </dxf>
    <dxf>
      <font>
        <b/>
        <i val="0"/>
        <color theme="7" tint="-0.24994659260841701"/>
      </font>
    </dxf>
    <dxf>
      <font>
        <b/>
        <i val="0"/>
        <color rgb="FF0044CC"/>
      </font>
    </dxf>
    <dxf>
      <font>
        <color rgb="FFFF0000"/>
      </font>
    </dxf>
    <dxf>
      <font>
        <b/>
        <i val="0"/>
        <color theme="7" tint="-0.24994659260841701"/>
      </font>
    </dxf>
  </dxfs>
  <tableStyles count="0" defaultTableStyle="TableStyleMedium2" defaultPivotStyle="PivotStyleLight16"/>
  <colors>
    <mruColors>
      <color rgb="FF0044CC"/>
      <color rgb="FF661C2E"/>
      <color rgb="FF4B1522"/>
      <color rgb="FF8123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2352675</xdr:colOff>
      <xdr:row>0</xdr:row>
      <xdr:rowOff>276225</xdr:rowOff>
    </xdr:from>
    <xdr:to>
      <xdr:col>12</xdr:col>
      <xdr:colOff>1200150</xdr:colOff>
      <xdr:row>1</xdr:row>
      <xdr:rowOff>209550</xdr:rowOff>
    </xdr:to>
    <xdr:sp macro="[0]!ShowForm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C9EA1AD-D4DA-48FE-BB85-D8671ED47E21}"/>
            </a:ext>
          </a:extLst>
        </xdr:cNvPr>
        <xdr:cNvSpPr/>
      </xdr:nvSpPr>
      <xdr:spPr>
        <a:xfrm>
          <a:off x="9229725" y="276225"/>
          <a:ext cx="1609725" cy="3048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riblet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ผลคะแนนในแต่ละ กลุ่ม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CAA82-E27F-4FB7-A595-89E579C1AEFA}">
  <sheetPr codeName="Sheet2"/>
  <dimension ref="A1:U469"/>
  <sheetViews>
    <sheetView showGridLines="0" showRowColHeaders="0" tabSelected="1" workbookViewId="0">
      <pane xSplit="2" ySplit="3" topLeftCell="C64" activePane="bottomRight" state="frozen"/>
      <selection pane="topRight" activeCell="C1" sqref="C1"/>
      <selection pane="bottomLeft" activeCell="A4" sqref="A4"/>
      <selection pane="bottomRight" activeCell="G98" sqref="G98"/>
    </sheetView>
  </sheetViews>
  <sheetFormatPr defaultRowHeight="24" x14ac:dyDescent="0.55000000000000004"/>
  <cols>
    <col min="1" max="1" width="9" style="1"/>
    <col min="2" max="2" width="7" style="1" customWidth="1"/>
    <col min="3" max="3" width="17.25" style="1" bestFit="1" customWidth="1"/>
    <col min="4" max="4" width="3.875" style="6" bestFit="1" customWidth="1"/>
    <col min="5" max="5" width="15.75" style="1" bestFit="1" customWidth="1"/>
    <col min="6" max="6" width="4.125" style="5" customWidth="1"/>
    <col min="7" max="7" width="4.375" style="1" customWidth="1"/>
    <col min="8" max="8" width="4.5" style="1" customWidth="1"/>
    <col min="9" max="9" width="3.875" style="6" bestFit="1" customWidth="1"/>
    <col min="10" max="10" width="15.75" style="1" bestFit="1" customWidth="1"/>
    <col min="11" max="11" width="4.75" style="5" customWidth="1"/>
    <col min="12" max="12" width="36.25" style="1" bestFit="1" customWidth="1"/>
    <col min="13" max="13" width="16.25" style="1" customWidth="1"/>
    <col min="14" max="14" width="0" style="1" hidden="1" customWidth="1"/>
    <col min="15" max="15" width="18.125" style="1" hidden="1" customWidth="1"/>
    <col min="16" max="16" width="16" style="1" hidden="1" customWidth="1"/>
    <col min="17" max="17" width="12.375" style="1" hidden="1" customWidth="1"/>
    <col min="18" max="18" width="12.5" style="1" hidden="1" customWidth="1"/>
    <col min="19" max="19" width="9" style="1" hidden="1" customWidth="1"/>
    <col min="20" max="20" width="18.375" style="1" hidden="1" customWidth="1"/>
    <col min="21" max="21" width="16" style="1" hidden="1" customWidth="1"/>
    <col min="22" max="16384" width="9" style="1"/>
  </cols>
  <sheetData>
    <row r="1" spans="1:21" ht="29.25" x14ac:dyDescent="0.6">
      <c r="B1" s="87" t="s">
        <v>55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21" x14ac:dyDescent="0.55000000000000004">
      <c r="B2" s="2"/>
      <c r="C2" s="3" t="s">
        <v>82</v>
      </c>
      <c r="D2" s="4"/>
      <c r="E2" s="2"/>
    </row>
    <row r="3" spans="1:21" x14ac:dyDescent="0.55000000000000004">
      <c r="B3" s="7" t="s">
        <v>0</v>
      </c>
      <c r="C3" s="8" t="s">
        <v>44</v>
      </c>
      <c r="D3" s="8" t="s">
        <v>54</v>
      </c>
      <c r="E3" s="8" t="s">
        <v>109</v>
      </c>
      <c r="F3" s="8" t="s">
        <v>53</v>
      </c>
      <c r="G3" s="8" t="s">
        <v>53</v>
      </c>
      <c r="H3" s="8" t="s">
        <v>53</v>
      </c>
      <c r="I3" s="8" t="s">
        <v>54</v>
      </c>
      <c r="J3" s="8" t="s">
        <v>108</v>
      </c>
      <c r="K3" s="8" t="s">
        <v>53</v>
      </c>
      <c r="L3" s="8" t="s">
        <v>66</v>
      </c>
      <c r="M3" s="9" t="s">
        <v>57</v>
      </c>
      <c r="O3" s="10" t="s">
        <v>109</v>
      </c>
      <c r="P3" s="10" t="s">
        <v>108</v>
      </c>
      <c r="Q3" s="10" t="s">
        <v>121</v>
      </c>
      <c r="R3" s="10" t="s">
        <v>120</v>
      </c>
      <c r="T3" s="86" t="s">
        <v>127</v>
      </c>
      <c r="U3" s="86"/>
    </row>
    <row r="4" spans="1:21" x14ac:dyDescent="0.55000000000000004">
      <c r="A4" s="1" t="str">
        <f>IFERROR(INDEX(กลุ่ม!#REF!,MATCH($J4,กลุ่ม!$O$5:$O$65,0)),"")</f>
        <v/>
      </c>
      <c r="B4" s="11">
        <v>1</v>
      </c>
      <c r="C4" s="54">
        <v>43713</v>
      </c>
      <c r="D4" s="12" t="str">
        <f>IFERROR(INDEX(กลุ่ม!$N$5:$N$65,MATCH($E4,กลุ่ม!$O$5:$O$65,0)),"")</f>
        <v>A4</v>
      </c>
      <c r="E4" s="13" t="s">
        <v>5</v>
      </c>
      <c r="F4" s="14" t="str">
        <f>IF(OR(ISBLANK(G4),ISBLANK(H4)),"",IF(G4&gt;H4,"ชนะ",IF(G4&lt;H4,"แพ้","เสมอ")))</f>
        <v>แพ้</v>
      </c>
      <c r="G4" s="15">
        <v>0</v>
      </c>
      <c r="H4" s="15">
        <v>1</v>
      </c>
      <c r="I4" s="16" t="str">
        <f>IFERROR(INDEX(กลุ่ม!$N$5:$N$65,MATCH($J4,กลุ่ม!$O$5:$O$65,0)),"")</f>
        <v>A2</v>
      </c>
      <c r="J4" s="13" t="s">
        <v>3</v>
      </c>
      <c r="K4" s="14" t="str">
        <f>IF(OR(ISBLANK(G4),ISBLANK(H4)),"",IF(G4&lt;H4,"ชนะ",IF(G4&gt;H4,"แพ้","เสมอ")))</f>
        <v>ชนะ</v>
      </c>
      <c r="L4" s="13" t="s">
        <v>58</v>
      </c>
      <c r="M4" s="17" t="s">
        <v>5</v>
      </c>
      <c r="O4" s="5" t="str">
        <f>IF(F4="","",CONCATENATE(E4," ",F4))</f>
        <v>กวม แพ้</v>
      </c>
      <c r="P4" s="5" t="str">
        <f>IF(K4="","",CONCATENATE(J4," ",K4))</f>
        <v>มัลดีฟส์ ชนะ</v>
      </c>
      <c r="Q4" s="6">
        <f>IF(ISBLANK(G4),"",IF(OR(G4="",H4=""),0,G4))</f>
        <v>0</v>
      </c>
      <c r="R4" s="6">
        <f>IF(ISBLANK(H4),"",IF(OR(G4="",H4=""),0,H4))</f>
        <v>1</v>
      </c>
      <c r="T4" s="1" t="str">
        <f>IF(ISBLANK(G4),"",E4)</f>
        <v>กวม</v>
      </c>
      <c r="U4" s="1" t="str">
        <f>IF(ISBLANK(H4),"",J4)</f>
        <v>มัลดีฟส์</v>
      </c>
    </row>
    <row r="5" spans="1:21" x14ac:dyDescent="0.55000000000000004">
      <c r="A5" s="1" t="str">
        <f>IFERROR(INDEX(กลุ่ม!#REF!,MATCH($J5,กลุ่ม!$O$5:$O$65,0)),"")</f>
        <v/>
      </c>
      <c r="B5" s="18">
        <v>2</v>
      </c>
      <c r="C5" s="55">
        <v>43713</v>
      </c>
      <c r="D5" s="19" t="str">
        <f>IFERROR(INDEX(กลุ่ม!$N$5:$N$65,MATCH($E5,กลุ่ม!$O$5:$O$65,0)),"")</f>
        <v>H1</v>
      </c>
      <c r="E5" s="20" t="s">
        <v>39</v>
      </c>
      <c r="F5" s="21" t="str">
        <f t="shared" ref="F5:F68" si="0">IF(OR(ISBLANK(G5),ISBLANK(H5)),"",IF(G5&gt;H5,"ชนะ",IF(G5&lt;H5,"แพ้","เสมอ")))</f>
        <v>ชนะ</v>
      </c>
      <c r="G5" s="15">
        <v>2</v>
      </c>
      <c r="H5" s="15">
        <v>0</v>
      </c>
      <c r="I5" s="22" t="str">
        <f>IFERROR(INDEX(กลุ่ม!$N$5:$N$65,MATCH($J5,กลุ่ม!$O$5:$O$65,0)),"")</f>
        <v>H4</v>
      </c>
      <c r="J5" s="20" t="s">
        <v>42</v>
      </c>
      <c r="K5" s="21" t="str">
        <f>IF(OR(ISBLANK(G5),ISBLANK(H5)),"",IF(G5&lt;H5,"ชนะ",IF(G5&gt;H5,"แพ้","เสมอ")))</f>
        <v>แพ้</v>
      </c>
      <c r="L5" s="20" t="s">
        <v>60</v>
      </c>
      <c r="M5" s="23" t="s">
        <v>39</v>
      </c>
      <c r="O5" s="5" t="str">
        <f t="shared" ref="O5:O68" si="1">IF(F5="","",CONCATENATE(E5," ",F5))</f>
        <v>เกาหลีเหนือ ชนะ</v>
      </c>
      <c r="P5" s="5" t="str">
        <f t="shared" ref="P5:P68" si="2">IF(K5="","",CONCATENATE(J5," ",K5))</f>
        <v>เลบานอน แพ้</v>
      </c>
      <c r="Q5" s="6">
        <f t="shared" ref="Q5:Q68" si="3">IF(ISBLANK(G5),"",IF(OR(G5="",H5=""),0,G5))</f>
        <v>2</v>
      </c>
      <c r="R5" s="6">
        <f t="shared" ref="R5:R68" si="4">IF(ISBLANK(H5),"",IF(OR(G5="",H5=""),0,H5))</f>
        <v>0</v>
      </c>
      <c r="T5" s="1" t="str">
        <f t="shared" ref="T5:T68" si="5">IF(ISBLANK(G5),"",E5)</f>
        <v>เกาหลีเหนือ</v>
      </c>
      <c r="U5" s="1" t="str">
        <f t="shared" ref="U5:U68" si="6">IF(ISBLANK(H5),"",J5)</f>
        <v>เลบานอน</v>
      </c>
    </row>
    <row r="6" spans="1:21" x14ac:dyDescent="0.55000000000000004">
      <c r="A6" s="1" t="str">
        <f>IFERROR(INDEX(กลุ่ม!#REF!,MATCH($J6,กลุ่ม!$O$5:$O$65,0)),"")</f>
        <v/>
      </c>
      <c r="B6" s="18">
        <v>3</v>
      </c>
      <c r="C6" s="55">
        <v>43713</v>
      </c>
      <c r="D6" s="19" t="str">
        <f>IFERROR(INDEX(กลุ่ม!$N$5:$N$65,MATCH($E6,กลุ่ม!$O$5:$O$65,0)),"")</f>
        <v>F2</v>
      </c>
      <c r="E6" s="20" t="s">
        <v>32</v>
      </c>
      <c r="F6" s="21" t="str">
        <f t="shared" si="0"/>
        <v>ชนะ</v>
      </c>
      <c r="G6" s="15">
        <v>1</v>
      </c>
      <c r="H6" s="15">
        <v>0</v>
      </c>
      <c r="I6" s="22" t="str">
        <f>IFERROR(INDEX(กลุ่ม!$N$5:$N$65,MATCH($J6,กลุ่ม!$O$5:$O$65,0)),"")</f>
        <v>F4</v>
      </c>
      <c r="J6" s="20" t="s">
        <v>34</v>
      </c>
      <c r="K6" s="21" t="str">
        <f t="shared" ref="K6:K69" si="7">IF(OR(ISBLANK(G6),ISBLANK(H6)),"",IF(G6&lt;H6,"ชนะ",IF(G6&gt;H6,"แพ้","เสมอ")))</f>
        <v>แพ้</v>
      </c>
      <c r="L6" s="20" t="s">
        <v>62</v>
      </c>
      <c r="M6" s="23" t="s">
        <v>32</v>
      </c>
      <c r="O6" s="5" t="str">
        <f t="shared" si="1"/>
        <v>มองโกเลีย ชนะ</v>
      </c>
      <c r="P6" s="5" t="str">
        <f t="shared" si="2"/>
        <v>เมียนมาร์ แพ้</v>
      </c>
      <c r="Q6" s="6">
        <f t="shared" si="3"/>
        <v>1</v>
      </c>
      <c r="R6" s="6">
        <f t="shared" si="4"/>
        <v>0</v>
      </c>
      <c r="T6" s="1" t="str">
        <f t="shared" si="5"/>
        <v>มองโกเลีย</v>
      </c>
      <c r="U6" s="1" t="str">
        <f t="shared" si="6"/>
        <v>เมียนมาร์</v>
      </c>
    </row>
    <row r="7" spans="1:21" x14ac:dyDescent="0.55000000000000004">
      <c r="A7" s="1" t="str">
        <f>IFERROR(INDEX(กลุ่ม!#REF!,MATCH($J7,กลุ่ม!$O$5:$O$65,0)),"")</f>
        <v/>
      </c>
      <c r="B7" s="18">
        <v>4</v>
      </c>
      <c r="C7" s="55">
        <v>43713</v>
      </c>
      <c r="D7" s="19" t="str">
        <f>IFERROR(INDEX(กลุ่ม!$N$5:$N$65,MATCH($E7,กลุ่ม!$O$5:$O$65,0)),"")</f>
        <v>B4</v>
      </c>
      <c r="E7" s="20" t="s">
        <v>16</v>
      </c>
      <c r="F7" s="21" t="str">
        <f t="shared" si="0"/>
        <v>แพ้</v>
      </c>
      <c r="G7" s="15">
        <v>1</v>
      </c>
      <c r="H7" s="15">
        <v>2</v>
      </c>
      <c r="I7" s="22" t="str">
        <f>IFERROR(INDEX(กลุ่ม!$N$5:$N$65,MATCH($J7,กลุ่ม!$O$5:$O$65,0)),"")</f>
        <v>B2</v>
      </c>
      <c r="J7" s="20" t="s">
        <v>14</v>
      </c>
      <c r="K7" s="21" t="str">
        <f t="shared" si="7"/>
        <v>ชนะ</v>
      </c>
      <c r="L7" s="20" t="s">
        <v>59</v>
      </c>
      <c r="M7" s="23" t="s">
        <v>16</v>
      </c>
      <c r="O7" s="5" t="str">
        <f t="shared" si="1"/>
        <v>ไต้หวัน แพ้</v>
      </c>
      <c r="P7" s="5" t="str">
        <f t="shared" si="2"/>
        <v>จอร์แดน ชนะ</v>
      </c>
      <c r="Q7" s="6">
        <f t="shared" si="3"/>
        <v>1</v>
      </c>
      <c r="R7" s="6">
        <f t="shared" si="4"/>
        <v>2</v>
      </c>
      <c r="T7" s="1" t="str">
        <f t="shared" si="5"/>
        <v>ไต้หวัน</v>
      </c>
      <c r="U7" s="1" t="str">
        <f t="shared" si="6"/>
        <v>จอร์แดน</v>
      </c>
    </row>
    <row r="8" spans="1:21" x14ac:dyDescent="0.55000000000000004">
      <c r="A8" s="1" t="str">
        <f>IFERROR(INDEX(กลุ่ม!#REF!,MATCH($J8,กลุ่ม!$O$5:$O$65,0)),"")</f>
        <v/>
      </c>
      <c r="B8" s="18">
        <v>5</v>
      </c>
      <c r="C8" s="55">
        <v>43713</v>
      </c>
      <c r="D8" s="19" t="str">
        <f>IFERROR(INDEX(กลุ่ม!$N$5:$N$65,MATCH($E8,กลุ่ม!$O$5:$O$65,0)),"")</f>
        <v>A5</v>
      </c>
      <c r="E8" s="20" t="s">
        <v>6</v>
      </c>
      <c r="F8" s="21" t="str">
        <f t="shared" si="0"/>
        <v>แพ้</v>
      </c>
      <c r="G8" s="15">
        <v>2</v>
      </c>
      <c r="H8" s="15">
        <v>5</v>
      </c>
      <c r="I8" s="22" t="str">
        <f>IFERROR(INDEX(กลุ่ม!$N$5:$N$65,MATCH($J8,กลุ่ม!$O$5:$O$65,0)),"")</f>
        <v>A1</v>
      </c>
      <c r="J8" s="20" t="s">
        <v>2</v>
      </c>
      <c r="K8" s="21" t="str">
        <f t="shared" si="7"/>
        <v>ชนะ</v>
      </c>
      <c r="L8" s="20" t="s">
        <v>63</v>
      </c>
      <c r="M8" s="23" t="s">
        <v>6</v>
      </c>
      <c r="O8" s="5" t="str">
        <f t="shared" si="1"/>
        <v>ฟิลิปปินส์ แพ้</v>
      </c>
      <c r="P8" s="5" t="str">
        <f t="shared" si="2"/>
        <v>ซีเรีย ชนะ</v>
      </c>
      <c r="Q8" s="6">
        <f t="shared" si="3"/>
        <v>2</v>
      </c>
      <c r="R8" s="6">
        <f t="shared" si="4"/>
        <v>5</v>
      </c>
      <c r="T8" s="1" t="str">
        <f t="shared" si="5"/>
        <v>ฟิลิปปินส์</v>
      </c>
      <c r="U8" s="1" t="str">
        <f t="shared" si="6"/>
        <v>ซีเรีย</v>
      </c>
    </row>
    <row r="9" spans="1:21" x14ac:dyDescent="0.55000000000000004">
      <c r="A9" s="1" t="str">
        <f>IFERROR(INDEX(กลุ่ม!#REF!,MATCH($J9,กลุ่ม!$O$5:$O$65,0)),"")</f>
        <v/>
      </c>
      <c r="B9" s="18">
        <v>6</v>
      </c>
      <c r="C9" s="55">
        <v>43713</v>
      </c>
      <c r="D9" s="19" t="str">
        <f>IFERROR(INDEX(กลุ่ม!$N$5:$N$65,MATCH($E9,กลุ่ม!$O$5:$O$65,0)),"")</f>
        <v>C2</v>
      </c>
      <c r="E9" s="20" t="s">
        <v>19</v>
      </c>
      <c r="F9" s="21" t="str">
        <f t="shared" si="0"/>
        <v>เสมอ</v>
      </c>
      <c r="G9" s="15">
        <v>1</v>
      </c>
      <c r="H9" s="15">
        <v>1</v>
      </c>
      <c r="I9" s="22" t="str">
        <f>IFERROR(INDEX(กลุ่ม!$N$5:$N$65,MATCH($J9,กลุ่ม!$O$5:$O$65,0)),"")</f>
        <v>C3</v>
      </c>
      <c r="J9" s="20" t="s">
        <v>20</v>
      </c>
      <c r="K9" s="21" t="str">
        <f t="shared" si="7"/>
        <v>เสมอ</v>
      </c>
      <c r="L9" s="20" t="s">
        <v>65</v>
      </c>
      <c r="M9" s="23" t="s">
        <v>19</v>
      </c>
      <c r="O9" s="5" t="str">
        <f t="shared" si="1"/>
        <v>กัมพูชา เสมอ</v>
      </c>
      <c r="P9" s="5" t="str">
        <f t="shared" si="2"/>
        <v>ฮ่องกง เสมอ</v>
      </c>
      <c r="Q9" s="6">
        <f t="shared" si="3"/>
        <v>1</v>
      </c>
      <c r="R9" s="6">
        <f t="shared" si="4"/>
        <v>1</v>
      </c>
      <c r="T9" s="1" t="str">
        <f t="shared" si="5"/>
        <v>กัมพูชา</v>
      </c>
      <c r="U9" s="1" t="str">
        <f t="shared" si="6"/>
        <v>ฮ่องกง</v>
      </c>
    </row>
    <row r="10" spans="1:21" x14ac:dyDescent="0.55000000000000004">
      <c r="A10" s="1" t="str">
        <f>IFERROR(INDEX(กลุ่ม!#REF!,MATCH($J10,กลุ่ม!$O$5:$O$65,0)),"")</f>
        <v/>
      </c>
      <c r="B10" s="18">
        <v>7</v>
      </c>
      <c r="C10" s="55">
        <v>43713</v>
      </c>
      <c r="D10" s="19" t="str">
        <f>IFERROR(INDEX(กลุ่ม!$N$5:$N$65,MATCH($E10,กลุ่ม!$O$5:$O$65,0)),"")</f>
        <v>D3</v>
      </c>
      <c r="E10" s="20" t="s">
        <v>25</v>
      </c>
      <c r="F10" s="21" t="str">
        <f t="shared" si="0"/>
        <v>เสมอ</v>
      </c>
      <c r="G10" s="15">
        <v>2</v>
      </c>
      <c r="H10" s="15">
        <v>2</v>
      </c>
      <c r="I10" s="22" t="str">
        <f>IFERROR(INDEX(กลุ่ม!$N$5:$N$65,MATCH($J10,กลุ่ม!$O$5:$O$65,0)),"")</f>
        <v>D2</v>
      </c>
      <c r="J10" s="20" t="s">
        <v>24</v>
      </c>
      <c r="K10" s="21" t="str">
        <f t="shared" si="7"/>
        <v>เสมอ</v>
      </c>
      <c r="L10" s="20" t="s">
        <v>67</v>
      </c>
      <c r="M10" s="23" t="s">
        <v>25</v>
      </c>
      <c r="O10" s="5" t="str">
        <f t="shared" si="1"/>
        <v>สิงคโปร์ เสมอ</v>
      </c>
      <c r="P10" s="5" t="str">
        <f t="shared" si="2"/>
        <v>เยเมน เสมอ</v>
      </c>
      <c r="Q10" s="6">
        <f t="shared" si="3"/>
        <v>2</v>
      </c>
      <c r="R10" s="6">
        <f t="shared" si="4"/>
        <v>2</v>
      </c>
      <c r="T10" s="1" t="str">
        <f t="shared" si="5"/>
        <v>สิงคโปร์</v>
      </c>
      <c r="U10" s="1" t="str">
        <f t="shared" si="6"/>
        <v>เยเมน</v>
      </c>
    </row>
    <row r="11" spans="1:21" x14ac:dyDescent="0.55000000000000004">
      <c r="A11" s="1" t="str">
        <f>IFERROR(INDEX(กลุ่ม!#REF!,MATCH($J11,กลุ่ม!$O$5:$O$65,0)),"")</f>
        <v/>
      </c>
      <c r="B11" s="18">
        <v>8</v>
      </c>
      <c r="C11" s="55">
        <v>43713.708333333336</v>
      </c>
      <c r="D11" s="19" t="str">
        <f>IFERROR(INDEX(กลุ่ม!$N$5:$N$65,MATCH($E11,กลุ่ม!$O$5:$O$65,0)),"")</f>
        <v>G3</v>
      </c>
      <c r="E11" s="20" t="s">
        <v>56</v>
      </c>
      <c r="F11" s="21" t="str">
        <f t="shared" si="0"/>
        <v>เสมอ</v>
      </c>
      <c r="G11" s="15">
        <v>0</v>
      </c>
      <c r="H11" s="15">
        <v>0</v>
      </c>
      <c r="I11" s="22" t="str">
        <f>IFERROR(INDEX(กลุ่ม!$N$5:$N$65,MATCH($J11,กลุ่ม!$O$5:$O$65,0)),"")</f>
        <v>G2</v>
      </c>
      <c r="J11" s="20" t="s">
        <v>37</v>
      </c>
      <c r="K11" s="21" t="str">
        <f t="shared" si="7"/>
        <v>เสมอ</v>
      </c>
      <c r="L11" s="20" t="s">
        <v>68</v>
      </c>
      <c r="M11" s="23" t="s">
        <v>56</v>
      </c>
      <c r="O11" s="5" t="str">
        <f t="shared" si="1"/>
        <v>ไทย เสมอ</v>
      </c>
      <c r="P11" s="5" t="str">
        <f t="shared" si="2"/>
        <v>เวียดนาม เสมอ</v>
      </c>
      <c r="Q11" s="6">
        <f t="shared" si="3"/>
        <v>0</v>
      </c>
      <c r="R11" s="6">
        <f t="shared" si="4"/>
        <v>0</v>
      </c>
      <c r="T11" s="1" t="str">
        <f t="shared" si="5"/>
        <v>ไทย</v>
      </c>
      <c r="U11" s="1" t="str">
        <f t="shared" si="6"/>
        <v>เวียดนาม</v>
      </c>
    </row>
    <row r="12" spans="1:21" x14ac:dyDescent="0.55000000000000004">
      <c r="A12" s="1" t="str">
        <f>IFERROR(INDEX(กลุ่ม!#REF!,MATCH($J12,กลุ่ม!$O$5:$O$65,0)),"")</f>
        <v/>
      </c>
      <c r="B12" s="18">
        <v>9</v>
      </c>
      <c r="C12" s="55">
        <v>43713</v>
      </c>
      <c r="D12" s="19" t="str">
        <f>IFERROR(INDEX(กลุ่ม!$N$5:$N$65,MATCH($E12,กลุ่ม!$O$5:$O$65,0)),"")</f>
        <v>G5</v>
      </c>
      <c r="E12" s="20" t="s">
        <v>38</v>
      </c>
      <c r="F12" s="21" t="str">
        <f t="shared" si="0"/>
        <v>แพ้</v>
      </c>
      <c r="G12" s="15">
        <v>2</v>
      </c>
      <c r="H12" s="15">
        <v>3</v>
      </c>
      <c r="I12" s="22" t="str">
        <f>IFERROR(INDEX(กลุ่ม!$N$5:$N$65,MATCH($J12,กลุ่ม!$O$5:$O$65,0)),"")</f>
        <v>G1</v>
      </c>
      <c r="J12" s="20" t="s">
        <v>36</v>
      </c>
      <c r="K12" s="21" t="str">
        <f t="shared" si="7"/>
        <v>ชนะ</v>
      </c>
      <c r="L12" s="20" t="s">
        <v>72</v>
      </c>
      <c r="M12" s="23" t="s">
        <v>38</v>
      </c>
      <c r="O12" s="5" t="str">
        <f t="shared" si="1"/>
        <v>อินโดนีเซีย แพ้</v>
      </c>
      <c r="P12" s="5" t="str">
        <f t="shared" si="2"/>
        <v>มาเลเซีย ชนะ</v>
      </c>
      <c r="Q12" s="6">
        <f t="shared" si="3"/>
        <v>2</v>
      </c>
      <c r="R12" s="6">
        <f t="shared" si="4"/>
        <v>3</v>
      </c>
      <c r="T12" s="1" t="str">
        <f t="shared" si="5"/>
        <v>อินโดนีเซีย</v>
      </c>
      <c r="U12" s="1" t="str">
        <f t="shared" si="6"/>
        <v>มาเลเซีย</v>
      </c>
    </row>
    <row r="13" spans="1:21" x14ac:dyDescent="0.55000000000000004">
      <c r="A13" s="1" t="str">
        <f>IFERROR(INDEX(กลุ่ม!#REF!,MATCH($J13,กลุ่ม!$O$5:$O$65,0)),"")</f>
        <v/>
      </c>
      <c r="B13" s="18">
        <v>10</v>
      </c>
      <c r="C13" s="55">
        <v>43713</v>
      </c>
      <c r="D13" s="19" t="str">
        <f>IFERROR(INDEX(กลุ่ม!$N$5:$N$65,MATCH($E13,กลุ่ม!$O$5:$O$65,0)),"")</f>
        <v>H5</v>
      </c>
      <c r="E13" s="20" t="s">
        <v>43</v>
      </c>
      <c r="F13" s="21" t="str">
        <f t="shared" si="0"/>
        <v>แพ้</v>
      </c>
      <c r="G13" s="15">
        <v>0</v>
      </c>
      <c r="H13" s="15">
        <v>2</v>
      </c>
      <c r="I13" s="22" t="str">
        <f>IFERROR(INDEX(กลุ่ม!$N$5:$N$65,MATCH($J13,กลุ่ม!$O$5:$O$65,0)),"")</f>
        <v>H2</v>
      </c>
      <c r="J13" s="20" t="s">
        <v>40</v>
      </c>
      <c r="K13" s="21" t="str">
        <f t="shared" si="7"/>
        <v>ชนะ</v>
      </c>
      <c r="L13" s="20" t="s">
        <v>73</v>
      </c>
      <c r="M13" s="23" t="s">
        <v>43</v>
      </c>
      <c r="O13" s="5" t="str">
        <f t="shared" si="1"/>
        <v>ศรีลังกา แพ้</v>
      </c>
      <c r="P13" s="5" t="str">
        <f t="shared" si="2"/>
        <v>เติร์กเมนิสถาน ชนะ</v>
      </c>
      <c r="Q13" s="6">
        <f t="shared" si="3"/>
        <v>0</v>
      </c>
      <c r="R13" s="6">
        <f t="shared" si="4"/>
        <v>2</v>
      </c>
      <c r="T13" s="1" t="str">
        <f t="shared" si="5"/>
        <v>ศรีลังกา</v>
      </c>
      <c r="U13" s="1" t="str">
        <f t="shared" si="6"/>
        <v>เติร์กเมนิสถาน</v>
      </c>
    </row>
    <row r="14" spans="1:21" x14ac:dyDescent="0.55000000000000004">
      <c r="A14" s="1" t="str">
        <f>IFERROR(INDEX(กลุ่ม!#REF!,MATCH($J14,กลุ่ม!$O$5:$O$65,0)),"")</f>
        <v/>
      </c>
      <c r="B14" s="18">
        <v>11</v>
      </c>
      <c r="C14" s="55">
        <v>43713</v>
      </c>
      <c r="D14" s="19" t="str">
        <f>IFERROR(INDEX(กลุ่ม!$N$5:$N$65,MATCH($E14,กลุ่ม!$O$5:$O$65,0)),"")</f>
        <v>D1</v>
      </c>
      <c r="E14" s="20" t="s">
        <v>23</v>
      </c>
      <c r="F14" s="21" t="str">
        <f t="shared" si="0"/>
        <v>ชนะ</v>
      </c>
      <c r="G14" s="15">
        <v>2</v>
      </c>
      <c r="H14" s="15">
        <v>0</v>
      </c>
      <c r="I14" s="22" t="str">
        <f>IFERROR(INDEX(กลุ่ม!$N$5:$N$65,MATCH($J14,กลุ่ม!$O$5:$O$65,0)),"")</f>
        <v>D5</v>
      </c>
      <c r="J14" s="20" t="s">
        <v>71</v>
      </c>
      <c r="K14" s="21" t="str">
        <f t="shared" si="7"/>
        <v>แพ้</v>
      </c>
      <c r="L14" s="20" t="s">
        <v>74</v>
      </c>
      <c r="M14" s="23" t="s">
        <v>23</v>
      </c>
      <c r="O14" s="5" t="str">
        <f t="shared" si="1"/>
        <v>ปาเลสไตน์ ชนะ</v>
      </c>
      <c r="P14" s="5" t="str">
        <f t="shared" si="2"/>
        <v>อุซเบกิสถาน แพ้</v>
      </c>
      <c r="Q14" s="6">
        <f t="shared" si="3"/>
        <v>2</v>
      </c>
      <c r="R14" s="6">
        <f t="shared" si="4"/>
        <v>0</v>
      </c>
      <c r="T14" s="1" t="str">
        <f t="shared" si="5"/>
        <v>ปาเลสไตน์</v>
      </c>
      <c r="U14" s="1" t="str">
        <f t="shared" si="6"/>
        <v>อุซเบกิสถาน</v>
      </c>
    </row>
    <row r="15" spans="1:21" x14ac:dyDescent="0.55000000000000004">
      <c r="A15" s="1" t="str">
        <f>IFERROR(INDEX(กลุ่ม!#REF!,MATCH($J15,กลุ่ม!$O$5:$O$65,0)),"")</f>
        <v/>
      </c>
      <c r="B15" s="18">
        <v>12</v>
      </c>
      <c r="C15" s="55">
        <v>43713</v>
      </c>
      <c r="D15" s="19" t="str">
        <f>IFERROR(INDEX(กลุ่ม!$N$5:$N$65,MATCH($E15,กลุ่ม!$O$5:$O$65,0)),"")</f>
        <v>F1</v>
      </c>
      <c r="E15" s="20" t="s">
        <v>31</v>
      </c>
      <c r="F15" s="21" t="str">
        <f t="shared" si="0"/>
        <v>ชนะ</v>
      </c>
      <c r="G15" s="15">
        <v>1</v>
      </c>
      <c r="H15" s="15">
        <v>0</v>
      </c>
      <c r="I15" s="22" t="str">
        <f>IFERROR(INDEX(กลุ่ม!$N$5:$N$65,MATCH($J15,กลุ่ม!$O$5:$O$65,0)),"")</f>
        <v>F5</v>
      </c>
      <c r="J15" s="20" t="s">
        <v>35</v>
      </c>
      <c r="K15" s="21" t="str">
        <f t="shared" si="7"/>
        <v>แพ้</v>
      </c>
      <c r="L15" s="20" t="s">
        <v>75</v>
      </c>
      <c r="M15" s="23" t="s">
        <v>31</v>
      </c>
      <c r="O15" s="5" t="str">
        <f t="shared" si="1"/>
        <v>ทาจิกิสถาน ชนะ</v>
      </c>
      <c r="P15" s="5" t="str">
        <f t="shared" si="2"/>
        <v>คีร์กีซสถาน แพ้</v>
      </c>
      <c r="Q15" s="6">
        <f t="shared" si="3"/>
        <v>1</v>
      </c>
      <c r="R15" s="6">
        <f t="shared" si="4"/>
        <v>0</v>
      </c>
      <c r="T15" s="1" t="str">
        <f t="shared" si="5"/>
        <v>ทาจิกิสถาน</v>
      </c>
      <c r="U15" s="1" t="str">
        <f t="shared" si="6"/>
        <v>คีร์กีซสถาน</v>
      </c>
    </row>
    <row r="16" spans="1:21" x14ac:dyDescent="0.55000000000000004">
      <c r="A16" s="1" t="str">
        <f>IFERROR(INDEX(กลุ่ม!#REF!,MATCH($J16,กลุ่ม!$O$5:$O$65,0)),"")</f>
        <v/>
      </c>
      <c r="B16" s="18">
        <v>13</v>
      </c>
      <c r="C16" s="55">
        <v>43713</v>
      </c>
      <c r="D16" s="19" t="str">
        <f>IFERROR(INDEX(กลุ่ม!$N$5:$N$65,MATCH($E16,กลุ่ม!$O$5:$O$65,0)),"")</f>
        <v>E4</v>
      </c>
      <c r="E16" s="20" t="s">
        <v>29</v>
      </c>
      <c r="F16" s="21" t="str">
        <f t="shared" si="0"/>
        <v>แพ้</v>
      </c>
      <c r="G16" s="15">
        <v>1</v>
      </c>
      <c r="H16" s="15">
        <v>2</v>
      </c>
      <c r="I16" s="22" t="str">
        <f>IFERROR(INDEX(กลุ่ม!$N$5:$N$65,MATCH($J16,กลุ่ม!$O$5:$O$65,0)),"")</f>
        <v>E2</v>
      </c>
      <c r="J16" s="20" t="s">
        <v>27</v>
      </c>
      <c r="K16" s="21" t="str">
        <f t="shared" si="7"/>
        <v>ชนะ</v>
      </c>
      <c r="L16" s="20" t="s">
        <v>78</v>
      </c>
      <c r="M16" s="23" t="s">
        <v>29</v>
      </c>
      <c r="O16" s="5" t="str">
        <f t="shared" si="1"/>
        <v>อินเดีย แพ้</v>
      </c>
      <c r="P16" s="5" t="str">
        <f t="shared" si="2"/>
        <v>โอมาน ชนะ</v>
      </c>
      <c r="Q16" s="6">
        <f t="shared" si="3"/>
        <v>1</v>
      </c>
      <c r="R16" s="6">
        <f t="shared" si="4"/>
        <v>2</v>
      </c>
      <c r="T16" s="1" t="str">
        <f t="shared" si="5"/>
        <v>อินเดีย</v>
      </c>
      <c r="U16" s="1" t="str">
        <f t="shared" si="6"/>
        <v>โอมาน</v>
      </c>
    </row>
    <row r="17" spans="1:21" x14ac:dyDescent="0.55000000000000004">
      <c r="A17" s="1" t="str">
        <f>IFERROR(INDEX(กลุ่ม!#REF!,MATCH($J17,กลุ่ม!$O$5:$O$65,0)),"")</f>
        <v/>
      </c>
      <c r="B17" s="18">
        <v>14</v>
      </c>
      <c r="C17" s="55">
        <v>43713</v>
      </c>
      <c r="D17" s="19" t="str">
        <f>IFERROR(INDEX(กลุ่ม!$N$5:$N$65,MATCH($E17,กลุ่ม!$O$5:$O$65,0)),"")</f>
        <v>E1</v>
      </c>
      <c r="E17" s="20" t="s">
        <v>26</v>
      </c>
      <c r="F17" s="21" t="str">
        <f t="shared" si="0"/>
        <v>ชนะ</v>
      </c>
      <c r="G17" s="15">
        <v>6</v>
      </c>
      <c r="H17" s="15">
        <v>0</v>
      </c>
      <c r="I17" s="22" t="str">
        <f>IFERROR(INDEX(กลุ่ม!$N$5:$N$65,MATCH($J17,กลุ่ม!$O$5:$O$65,0)),"")</f>
        <v>E5</v>
      </c>
      <c r="J17" s="20" t="s">
        <v>30</v>
      </c>
      <c r="K17" s="21" t="str">
        <f t="shared" si="7"/>
        <v>แพ้</v>
      </c>
      <c r="L17" s="20" t="s">
        <v>79</v>
      </c>
      <c r="M17" s="23" t="s">
        <v>26</v>
      </c>
      <c r="O17" s="5" t="str">
        <f t="shared" si="1"/>
        <v>กาต้าร์ ชนะ</v>
      </c>
      <c r="P17" s="5" t="str">
        <f t="shared" si="2"/>
        <v>อัฟกานิสถาน แพ้</v>
      </c>
      <c r="Q17" s="6">
        <f t="shared" si="3"/>
        <v>6</v>
      </c>
      <c r="R17" s="6">
        <f t="shared" si="4"/>
        <v>0</v>
      </c>
      <c r="T17" s="1" t="str">
        <f t="shared" si="5"/>
        <v>กาต้าร์</v>
      </c>
      <c r="U17" s="1" t="str">
        <f t="shared" si="6"/>
        <v>อัฟกานิสถาน</v>
      </c>
    </row>
    <row r="18" spans="1:21" x14ac:dyDescent="0.55000000000000004">
      <c r="A18" s="1" t="str">
        <f>IFERROR(INDEX(กลุ่ม!#REF!,MATCH($J18,กลุ่ม!$O$5:$O$65,0)),"")</f>
        <v/>
      </c>
      <c r="B18" s="18">
        <v>15</v>
      </c>
      <c r="C18" s="55">
        <v>43713</v>
      </c>
      <c r="D18" s="19" t="str">
        <f>IFERROR(INDEX(กลุ่ม!$N$5:$N$65,MATCH($E18,กลุ่ม!$O$5:$O$65,0)),"")</f>
        <v>C1</v>
      </c>
      <c r="E18" s="20" t="s">
        <v>18</v>
      </c>
      <c r="F18" s="21" t="str">
        <f t="shared" si="0"/>
        <v>เสมอ</v>
      </c>
      <c r="G18" s="15">
        <v>1</v>
      </c>
      <c r="H18" s="15">
        <v>1</v>
      </c>
      <c r="I18" s="22" t="str">
        <f>IFERROR(INDEX(กลุ่ม!$N$5:$N$65,MATCH($J18,กลุ่ม!$O$5:$O$65,0)),"")</f>
        <v>C4</v>
      </c>
      <c r="J18" s="20" t="s">
        <v>21</v>
      </c>
      <c r="K18" s="21" t="str">
        <f t="shared" si="7"/>
        <v>เสมอ</v>
      </c>
      <c r="L18" s="20" t="s">
        <v>80</v>
      </c>
      <c r="M18" s="23" t="s">
        <v>18</v>
      </c>
      <c r="O18" s="5" t="str">
        <f t="shared" si="1"/>
        <v>บาห์เรน เสมอ</v>
      </c>
      <c r="P18" s="5" t="str">
        <f t="shared" si="2"/>
        <v>อิรัก เสมอ</v>
      </c>
      <c r="Q18" s="6">
        <f t="shared" si="3"/>
        <v>1</v>
      </c>
      <c r="R18" s="6">
        <f t="shared" si="4"/>
        <v>1</v>
      </c>
      <c r="T18" s="1" t="str">
        <f t="shared" si="5"/>
        <v>บาห์เรน</v>
      </c>
      <c r="U18" s="1" t="str">
        <f t="shared" si="6"/>
        <v>อิรัก</v>
      </c>
    </row>
    <row r="19" spans="1:21" x14ac:dyDescent="0.55000000000000004">
      <c r="A19" s="1" t="str">
        <f>IFERROR(INDEX(กลุ่ม!#REF!,MATCH($J19,กลุ่ม!$O$5:$O$65,0)),"")</f>
        <v/>
      </c>
      <c r="B19" s="18">
        <v>16</v>
      </c>
      <c r="C19" s="55">
        <v>43714</v>
      </c>
      <c r="D19" s="19" t="str">
        <f>IFERROR(INDEX(กลุ่ม!$N$5:$N$65,MATCH($E19,กลุ่ม!$O$5:$O$65,0)),"")</f>
        <v>B1</v>
      </c>
      <c r="E19" s="20" t="s">
        <v>13</v>
      </c>
      <c r="F19" s="21" t="str">
        <f t="shared" si="0"/>
        <v>ชนะ</v>
      </c>
      <c r="G19" s="15">
        <v>7</v>
      </c>
      <c r="H19" s="15">
        <v>0</v>
      </c>
      <c r="I19" s="22" t="str">
        <f>IFERROR(INDEX(กลุ่ม!$N$5:$N$65,MATCH($J19,กลุ่ม!$O$5:$O$65,0)),"")</f>
        <v>B5</v>
      </c>
      <c r="J19" s="20" t="s">
        <v>17</v>
      </c>
      <c r="K19" s="21" t="str">
        <f t="shared" si="7"/>
        <v>แพ้</v>
      </c>
      <c r="L19" s="20" t="s">
        <v>81</v>
      </c>
      <c r="M19" s="23" t="s">
        <v>13</v>
      </c>
      <c r="O19" s="5" t="str">
        <f t="shared" si="1"/>
        <v>คูเวต ชนะ</v>
      </c>
      <c r="P19" s="5" t="str">
        <f t="shared" si="2"/>
        <v>เนปาล แพ้</v>
      </c>
      <c r="Q19" s="6">
        <f t="shared" si="3"/>
        <v>7</v>
      </c>
      <c r="R19" s="6">
        <f t="shared" si="4"/>
        <v>0</v>
      </c>
      <c r="T19" s="1" t="str">
        <f t="shared" si="5"/>
        <v>คูเวต</v>
      </c>
      <c r="U19" s="1" t="str">
        <f t="shared" si="6"/>
        <v>เนปาล</v>
      </c>
    </row>
    <row r="20" spans="1:21" x14ac:dyDescent="0.55000000000000004">
      <c r="A20" s="1" t="str">
        <f>IFERROR(INDEX(กลุ่ม!#REF!,MATCH($J20,กลุ่ม!$O$5:$O$65,0)),"")</f>
        <v/>
      </c>
      <c r="B20" s="18">
        <v>17</v>
      </c>
      <c r="C20" s="55">
        <v>43718.520833333336</v>
      </c>
      <c r="D20" s="19" t="str">
        <f>IFERROR(INDEX(กลุ่ม!$N$5:$N$65,MATCH($E20,กลุ่ม!$O$5:$O$65,0)),"")</f>
        <v>A4</v>
      </c>
      <c r="E20" s="20" t="s">
        <v>5</v>
      </c>
      <c r="F20" s="21" t="str">
        <f t="shared" si="0"/>
        <v>แพ้</v>
      </c>
      <c r="G20" s="15">
        <v>1</v>
      </c>
      <c r="H20" s="15">
        <v>4</v>
      </c>
      <c r="I20" s="22" t="str">
        <f>IFERROR(INDEX(กลุ่ม!$N$5:$N$65,MATCH($J20,กลุ่ม!$O$5:$O$65,0)),"")</f>
        <v>A5</v>
      </c>
      <c r="J20" s="20" t="s">
        <v>6</v>
      </c>
      <c r="K20" s="21" t="str">
        <f t="shared" si="7"/>
        <v>ชนะ</v>
      </c>
      <c r="L20" s="20" t="s">
        <v>58</v>
      </c>
      <c r="M20" s="23" t="s">
        <v>5</v>
      </c>
      <c r="O20" s="5" t="str">
        <f t="shared" si="1"/>
        <v>กวม แพ้</v>
      </c>
      <c r="P20" s="5" t="str">
        <f t="shared" si="2"/>
        <v>ฟิลิปปินส์ ชนะ</v>
      </c>
      <c r="Q20" s="6">
        <f t="shared" si="3"/>
        <v>1</v>
      </c>
      <c r="R20" s="6">
        <f t="shared" si="4"/>
        <v>4</v>
      </c>
      <c r="T20" s="1" t="str">
        <f t="shared" si="5"/>
        <v>กวม</v>
      </c>
      <c r="U20" s="1" t="str">
        <f t="shared" si="6"/>
        <v>ฟิลิปปินส์</v>
      </c>
    </row>
    <row r="21" spans="1:21" x14ac:dyDescent="0.55000000000000004">
      <c r="A21" s="1" t="str">
        <f>IFERROR(INDEX(กลุ่ม!#REF!,MATCH($J21,กลุ่ม!$O$5:$O$65,0)),"")</f>
        <v/>
      </c>
      <c r="B21" s="18">
        <v>18</v>
      </c>
      <c r="C21" s="55">
        <v>43718.666666666664</v>
      </c>
      <c r="D21" s="19" t="str">
        <f>IFERROR(INDEX(กลุ่ม!$N$5:$N$65,MATCH($E21,กลุ่ม!$O$5:$O$65,0)),"")</f>
        <v>F2</v>
      </c>
      <c r="E21" s="20" t="s">
        <v>32</v>
      </c>
      <c r="F21" s="21" t="str">
        <f t="shared" si="0"/>
        <v>แพ้</v>
      </c>
      <c r="G21" s="15">
        <v>0</v>
      </c>
      <c r="H21" s="15">
        <v>1</v>
      </c>
      <c r="I21" s="22" t="str">
        <f>IFERROR(INDEX(กลุ่ม!$N$5:$N$65,MATCH($J21,กลุ่ม!$O$5:$O$65,0)),"")</f>
        <v>F1</v>
      </c>
      <c r="J21" s="20" t="s">
        <v>31</v>
      </c>
      <c r="K21" s="21" t="str">
        <f t="shared" si="7"/>
        <v>ชนะ</v>
      </c>
      <c r="L21" s="20" t="s">
        <v>62</v>
      </c>
      <c r="M21" s="23" t="s">
        <v>32</v>
      </c>
      <c r="O21" s="5" t="str">
        <f t="shared" si="1"/>
        <v>มองโกเลีย แพ้</v>
      </c>
      <c r="P21" s="5" t="str">
        <f t="shared" si="2"/>
        <v>ทาจิกิสถาน ชนะ</v>
      </c>
      <c r="Q21" s="6">
        <f t="shared" si="3"/>
        <v>0</v>
      </c>
      <c r="R21" s="6">
        <f t="shared" si="4"/>
        <v>1</v>
      </c>
      <c r="T21" s="1" t="str">
        <f t="shared" si="5"/>
        <v>มองโกเลีย</v>
      </c>
      <c r="U21" s="1" t="str">
        <f t="shared" si="6"/>
        <v>ทาจิกิสถาน</v>
      </c>
    </row>
    <row r="22" spans="1:21" x14ac:dyDescent="0.55000000000000004">
      <c r="A22" s="1" t="str">
        <f>IFERROR(INDEX(กลุ่ม!#REF!,MATCH($J22,กลุ่ม!$O$5:$O$65,0)),"")</f>
        <v/>
      </c>
      <c r="B22" s="18">
        <v>19</v>
      </c>
      <c r="C22" s="55">
        <v>43718.756944444445</v>
      </c>
      <c r="D22" s="19" t="str">
        <f>IFERROR(INDEX(กลุ่ม!$N$5:$N$65,MATCH($E22,กลุ่ม!$O$5:$O$65,0)),"")</f>
        <v>B4</v>
      </c>
      <c r="E22" s="20" t="s">
        <v>16</v>
      </c>
      <c r="F22" s="21" t="str">
        <f t="shared" si="0"/>
        <v>แพ้</v>
      </c>
      <c r="G22" s="15">
        <v>0</v>
      </c>
      <c r="H22" s="15">
        <v>2</v>
      </c>
      <c r="I22" s="22" t="str">
        <f>IFERROR(INDEX(กลุ่ม!$N$5:$N$65,MATCH($J22,กลุ่ม!$O$5:$O$65,0)),"")</f>
        <v>B5</v>
      </c>
      <c r="J22" s="20" t="s">
        <v>17</v>
      </c>
      <c r="K22" s="21" t="str">
        <f t="shared" si="7"/>
        <v>ชนะ</v>
      </c>
      <c r="L22" s="20" t="s">
        <v>59</v>
      </c>
      <c r="M22" s="23" t="s">
        <v>16</v>
      </c>
      <c r="O22" s="5" t="str">
        <f t="shared" si="1"/>
        <v>ไต้หวัน แพ้</v>
      </c>
      <c r="P22" s="5" t="str">
        <f t="shared" si="2"/>
        <v>เนปาล ชนะ</v>
      </c>
      <c r="Q22" s="6">
        <f t="shared" si="3"/>
        <v>0</v>
      </c>
      <c r="R22" s="6">
        <f t="shared" si="4"/>
        <v>2</v>
      </c>
      <c r="T22" s="1" t="str">
        <f t="shared" si="5"/>
        <v>ไต้หวัน</v>
      </c>
      <c r="U22" s="1" t="str">
        <f t="shared" si="6"/>
        <v>เนปาล</v>
      </c>
    </row>
    <row r="23" spans="1:21" x14ac:dyDescent="0.55000000000000004">
      <c r="A23" s="1" t="str">
        <f>IFERROR(INDEX(กลุ่ม!#REF!,MATCH($J23,กลุ่ม!$O$5:$O$65,0)),"")</f>
        <v/>
      </c>
      <c r="B23" s="18">
        <v>20</v>
      </c>
      <c r="C23" s="55">
        <v>43718.770833333336</v>
      </c>
      <c r="D23" s="19" t="str">
        <f>IFERROR(INDEX(กลุ่ม!$N$5:$N$65,MATCH($E23,กลุ่ม!$O$5:$O$65,0)),"")</f>
        <v>C2</v>
      </c>
      <c r="E23" s="20" t="s">
        <v>19</v>
      </c>
      <c r="F23" s="21" t="str">
        <f t="shared" si="0"/>
        <v>แพ้</v>
      </c>
      <c r="G23" s="15">
        <v>0</v>
      </c>
      <c r="H23" s="15">
        <v>1</v>
      </c>
      <c r="I23" s="22" t="str">
        <f>IFERROR(INDEX(กลุ่ม!$N$5:$N$65,MATCH($J23,กลุ่ม!$O$5:$O$65,0)),"")</f>
        <v>C1</v>
      </c>
      <c r="J23" s="20" t="s">
        <v>18</v>
      </c>
      <c r="K23" s="21" t="str">
        <f t="shared" si="7"/>
        <v>ชนะ</v>
      </c>
      <c r="L23" s="20" t="s">
        <v>65</v>
      </c>
      <c r="M23" s="23" t="s">
        <v>19</v>
      </c>
      <c r="O23" s="5" t="str">
        <f t="shared" si="1"/>
        <v>กัมพูชา แพ้</v>
      </c>
      <c r="P23" s="5" t="str">
        <f t="shared" si="2"/>
        <v>บาห์เรน ชนะ</v>
      </c>
      <c r="Q23" s="6">
        <f t="shared" si="3"/>
        <v>0</v>
      </c>
      <c r="R23" s="6">
        <f t="shared" si="4"/>
        <v>1</v>
      </c>
      <c r="T23" s="1" t="str">
        <f t="shared" si="5"/>
        <v>กัมพูชา</v>
      </c>
      <c r="U23" s="1" t="str">
        <f t="shared" si="6"/>
        <v>บาห์เรน</v>
      </c>
    </row>
    <row r="24" spans="1:21" x14ac:dyDescent="0.55000000000000004">
      <c r="A24" s="1" t="str">
        <f>IFERROR(INDEX(กลุ่ม!#REF!,MATCH($J24,กลุ่ม!$O$5:$O$65,0)),"")</f>
        <v/>
      </c>
      <c r="B24" s="18">
        <v>21</v>
      </c>
      <c r="C24" s="55">
        <v>43718.78125</v>
      </c>
      <c r="D24" s="19" t="str">
        <f>IFERROR(INDEX(กลุ่ม!$N$5:$N$65,MATCH($E24,กลุ่ม!$O$5:$O$65,0)),"")</f>
        <v>D3</v>
      </c>
      <c r="E24" s="20" t="s">
        <v>25</v>
      </c>
      <c r="F24" s="21" t="str">
        <f t="shared" si="0"/>
        <v>ชนะ</v>
      </c>
      <c r="G24" s="15">
        <v>2</v>
      </c>
      <c r="H24" s="15">
        <v>1</v>
      </c>
      <c r="I24" s="22" t="str">
        <f>IFERROR(INDEX(กลุ่ม!$N$5:$N$65,MATCH($J24,กลุ่ม!$O$5:$O$65,0)),"")</f>
        <v>D1</v>
      </c>
      <c r="J24" s="20" t="s">
        <v>23</v>
      </c>
      <c r="K24" s="21" t="str">
        <f t="shared" si="7"/>
        <v>แพ้</v>
      </c>
      <c r="L24" s="20" t="s">
        <v>70</v>
      </c>
      <c r="M24" s="23" t="s">
        <v>25</v>
      </c>
      <c r="O24" s="5" t="str">
        <f t="shared" si="1"/>
        <v>สิงคโปร์ ชนะ</v>
      </c>
      <c r="P24" s="5" t="str">
        <f t="shared" si="2"/>
        <v>ปาเลสไตน์ แพ้</v>
      </c>
      <c r="Q24" s="6">
        <f t="shared" si="3"/>
        <v>2</v>
      </c>
      <c r="R24" s="6">
        <f t="shared" si="4"/>
        <v>1</v>
      </c>
      <c r="T24" s="1" t="str">
        <f t="shared" si="5"/>
        <v>สิงคโปร์</v>
      </c>
      <c r="U24" s="1" t="str">
        <f t="shared" si="6"/>
        <v>ปาเลสไตน์</v>
      </c>
    </row>
    <row r="25" spans="1:21" x14ac:dyDescent="0.55000000000000004">
      <c r="A25" s="1" t="str">
        <f>IFERROR(INDEX(กลุ่ม!#REF!,MATCH($J25,กลุ่ม!$O$5:$O$65,0)),"")</f>
        <v/>
      </c>
      <c r="B25" s="18">
        <v>22</v>
      </c>
      <c r="C25" s="55">
        <v>43718.791666666664</v>
      </c>
      <c r="D25" s="19" t="str">
        <f>IFERROR(INDEX(กลุ่ม!$N$5:$N$65,MATCH($E25,กลุ่ม!$O$5:$O$65,0)),"")</f>
        <v>C3</v>
      </c>
      <c r="E25" s="20" t="s">
        <v>20</v>
      </c>
      <c r="F25" s="21" t="str">
        <f t="shared" si="0"/>
        <v>แพ้</v>
      </c>
      <c r="G25" s="15">
        <v>0</v>
      </c>
      <c r="H25" s="15">
        <v>2</v>
      </c>
      <c r="I25" s="22" t="str">
        <f>IFERROR(INDEX(กลุ่ม!$N$5:$N$65,MATCH($J25,กลุ่ม!$O$5:$O$65,0)),"")</f>
        <v>C5</v>
      </c>
      <c r="J25" s="20" t="s">
        <v>22</v>
      </c>
      <c r="K25" s="21" t="str">
        <f t="shared" si="7"/>
        <v>ชนะ</v>
      </c>
      <c r="L25" s="20" t="s">
        <v>83</v>
      </c>
      <c r="M25" s="23" t="s">
        <v>20</v>
      </c>
      <c r="O25" s="5" t="str">
        <f t="shared" si="1"/>
        <v>ฮ่องกง แพ้</v>
      </c>
      <c r="P25" s="5" t="str">
        <f t="shared" si="2"/>
        <v>อิหร่าน ชนะ</v>
      </c>
      <c r="Q25" s="6">
        <f t="shared" si="3"/>
        <v>0</v>
      </c>
      <c r="R25" s="6">
        <f t="shared" si="4"/>
        <v>2</v>
      </c>
      <c r="T25" s="1" t="str">
        <f t="shared" si="5"/>
        <v>ฮ่องกง</v>
      </c>
      <c r="U25" s="1" t="str">
        <f t="shared" si="6"/>
        <v>อิหร่าน</v>
      </c>
    </row>
    <row r="26" spans="1:21" x14ac:dyDescent="0.55000000000000004">
      <c r="A26" s="1" t="str">
        <f>IFERROR(INDEX(กลุ่ม!#REF!,MATCH($J26,กลุ่ม!$O$5:$O$65,0)),"")</f>
        <v/>
      </c>
      <c r="B26" s="18">
        <v>23</v>
      </c>
      <c r="C26" s="55">
        <v>43718.805555555555</v>
      </c>
      <c r="D26" s="19" t="str">
        <f>IFERROR(INDEX(กลุ่ม!$N$5:$N$65,MATCH($E26,กลุ่ม!$O$5:$O$65,0)),"")</f>
        <v>F4</v>
      </c>
      <c r="E26" s="20" t="s">
        <v>34</v>
      </c>
      <c r="F26" s="21" t="str">
        <f t="shared" si="0"/>
        <v>แพ้</v>
      </c>
      <c r="G26" s="15">
        <v>0</v>
      </c>
      <c r="H26" s="15">
        <v>2</v>
      </c>
      <c r="I26" s="22" t="str">
        <f>IFERROR(INDEX(กลุ่ม!$N$5:$N$65,MATCH($J26,กลุ่ม!$O$5:$O$65,0)),"")</f>
        <v>F3</v>
      </c>
      <c r="J26" s="20" t="s">
        <v>33</v>
      </c>
      <c r="K26" s="21" t="str">
        <f t="shared" si="7"/>
        <v>ชนะ</v>
      </c>
      <c r="L26" s="20" t="s">
        <v>85</v>
      </c>
      <c r="M26" s="23" t="s">
        <v>34</v>
      </c>
      <c r="O26" s="5" t="str">
        <f t="shared" si="1"/>
        <v>เมียนมาร์ แพ้</v>
      </c>
      <c r="P26" s="5" t="str">
        <f t="shared" si="2"/>
        <v>ญี่ปุ่น ชนะ</v>
      </c>
      <c r="Q26" s="6">
        <f t="shared" si="3"/>
        <v>0</v>
      </c>
      <c r="R26" s="6">
        <f t="shared" si="4"/>
        <v>2</v>
      </c>
      <c r="T26" s="1" t="str">
        <f t="shared" si="5"/>
        <v>เมียนมาร์</v>
      </c>
      <c r="U26" s="1" t="str">
        <f t="shared" si="6"/>
        <v>ญี่ปุ่น</v>
      </c>
    </row>
    <row r="27" spans="1:21" x14ac:dyDescent="0.55000000000000004">
      <c r="A27" s="1" t="str">
        <f>IFERROR(INDEX(กลุ่ม!#REF!,MATCH($J27,กลุ่ม!$O$5:$O$65,0)),"")</f>
        <v/>
      </c>
      <c r="B27" s="18">
        <v>24</v>
      </c>
      <c r="C27" s="55">
        <v>43718.8125</v>
      </c>
      <c r="D27" s="19" t="str">
        <f>IFERROR(INDEX(กลุ่ม!$N$5:$N$65,MATCH($E27,กลุ่ม!$O$5:$O$65,0)),"")</f>
        <v>G5</v>
      </c>
      <c r="E27" s="20" t="s">
        <v>38</v>
      </c>
      <c r="F27" s="21" t="str">
        <f t="shared" si="0"/>
        <v>แพ้</v>
      </c>
      <c r="G27" s="15">
        <v>0</v>
      </c>
      <c r="H27" s="15">
        <v>3</v>
      </c>
      <c r="I27" s="22" t="str">
        <f>IFERROR(INDEX(กลุ่ม!$N$5:$N$65,MATCH($J27,กลุ่ม!$O$5:$O$65,0)),"")</f>
        <v>G3</v>
      </c>
      <c r="J27" s="20" t="s">
        <v>56</v>
      </c>
      <c r="K27" s="21" t="str">
        <f t="shared" si="7"/>
        <v>ชนะ</v>
      </c>
      <c r="L27" s="20" t="s">
        <v>72</v>
      </c>
      <c r="M27" s="23" t="s">
        <v>38</v>
      </c>
      <c r="O27" s="5" t="str">
        <f t="shared" si="1"/>
        <v>อินโดนีเซีย แพ้</v>
      </c>
      <c r="P27" s="5" t="str">
        <f t="shared" si="2"/>
        <v>ไทย ชนะ</v>
      </c>
      <c r="Q27" s="6">
        <f t="shared" si="3"/>
        <v>0</v>
      </c>
      <c r="R27" s="6">
        <f t="shared" si="4"/>
        <v>3</v>
      </c>
      <c r="T27" s="1" t="str">
        <f t="shared" si="5"/>
        <v>อินโดนีเซีย</v>
      </c>
      <c r="U27" s="1" t="str">
        <f t="shared" si="6"/>
        <v>ไทย</v>
      </c>
    </row>
    <row r="28" spans="1:21" x14ac:dyDescent="0.55000000000000004">
      <c r="A28" s="1" t="str">
        <f>IFERROR(INDEX(กลุ่ม!#REF!,MATCH($J28,กลุ่ม!$O$5:$O$65,0)),"")</f>
        <v/>
      </c>
      <c r="B28" s="18">
        <v>25</v>
      </c>
      <c r="C28" s="55">
        <v>43718.822916666664</v>
      </c>
      <c r="D28" s="19" t="str">
        <f>IFERROR(INDEX(กลุ่ม!$N$5:$N$65,MATCH($E28,กลุ่ม!$O$5:$O$65,0)),"")</f>
        <v>G1</v>
      </c>
      <c r="E28" s="20" t="s">
        <v>36</v>
      </c>
      <c r="F28" s="21" t="str">
        <f t="shared" si="0"/>
        <v>แพ้</v>
      </c>
      <c r="G28" s="15">
        <v>1</v>
      </c>
      <c r="H28" s="15">
        <v>2</v>
      </c>
      <c r="I28" s="22" t="str">
        <f>IFERROR(INDEX(กลุ่ม!$N$5:$N$65,MATCH($J28,กลุ่ม!$O$5:$O$65,0)),"")</f>
        <v>G4</v>
      </c>
      <c r="J28" s="20" t="s">
        <v>86</v>
      </c>
      <c r="K28" s="21" t="str">
        <f t="shared" si="7"/>
        <v>ชนะ</v>
      </c>
      <c r="L28" s="20" t="s">
        <v>87</v>
      </c>
      <c r="M28" s="23" t="s">
        <v>36</v>
      </c>
      <c r="O28" s="5" t="str">
        <f t="shared" si="1"/>
        <v>มาเลเซีย แพ้</v>
      </c>
      <c r="P28" s="5" t="str">
        <f t="shared" si="2"/>
        <v>สหรัฐอาหรับเอมิเรตส์ ชนะ</v>
      </c>
      <c r="Q28" s="6">
        <f t="shared" si="3"/>
        <v>1</v>
      </c>
      <c r="R28" s="6">
        <f t="shared" si="4"/>
        <v>2</v>
      </c>
      <c r="T28" s="1" t="str">
        <f t="shared" si="5"/>
        <v>มาเลเซีย</v>
      </c>
      <c r="U28" s="1" t="str">
        <f t="shared" si="6"/>
        <v>สหรัฐอาหรับเอมิเรตส์</v>
      </c>
    </row>
    <row r="29" spans="1:21" x14ac:dyDescent="0.55000000000000004">
      <c r="A29" s="1" t="str">
        <f>IFERROR(INDEX(กลุ่ม!#REF!,MATCH($J29,กลุ่ม!$O$5:$O$65,0)),"")</f>
        <v/>
      </c>
      <c r="B29" s="18">
        <v>26</v>
      </c>
      <c r="C29" s="55">
        <v>43718.875</v>
      </c>
      <c r="D29" s="19" t="str">
        <f>IFERROR(INDEX(กลุ่ม!$N$5:$N$65,MATCH($E29,กลุ่ม!$O$5:$O$65,0)),"")</f>
        <v>E5</v>
      </c>
      <c r="E29" s="20" t="s">
        <v>30</v>
      </c>
      <c r="F29" s="21" t="str">
        <f t="shared" si="0"/>
        <v>ชนะ</v>
      </c>
      <c r="G29" s="15">
        <v>1</v>
      </c>
      <c r="H29" s="15">
        <v>0</v>
      </c>
      <c r="I29" s="22" t="str">
        <f>IFERROR(INDEX(กลุ่ม!$N$5:$N$65,MATCH($J29,กลุ่ม!$O$5:$O$65,0)),"")</f>
        <v>E3</v>
      </c>
      <c r="J29" s="20" t="s">
        <v>28</v>
      </c>
      <c r="K29" s="21" t="str">
        <f t="shared" si="7"/>
        <v>แพ้</v>
      </c>
      <c r="L29" s="20" t="s">
        <v>75</v>
      </c>
      <c r="M29" s="23" t="s">
        <v>31</v>
      </c>
      <c r="O29" s="5" t="str">
        <f t="shared" si="1"/>
        <v>อัฟกานิสถาน ชนะ</v>
      </c>
      <c r="P29" s="5" t="str">
        <f t="shared" si="2"/>
        <v>บังคลาเทศ แพ้</v>
      </c>
      <c r="Q29" s="6">
        <f t="shared" si="3"/>
        <v>1</v>
      </c>
      <c r="R29" s="6">
        <f t="shared" si="4"/>
        <v>0</v>
      </c>
      <c r="T29" s="1" t="str">
        <f t="shared" si="5"/>
        <v>อัฟกานิสถาน</v>
      </c>
      <c r="U29" s="1" t="str">
        <f t="shared" si="6"/>
        <v>บังคลาเทศ</v>
      </c>
    </row>
    <row r="30" spans="1:21" x14ac:dyDescent="0.55000000000000004">
      <c r="A30" s="1" t="str">
        <f>IFERROR(INDEX(กลุ่ม!#REF!,MATCH($J30,กลุ่ม!$O$5:$O$65,0)),"")</f>
        <v/>
      </c>
      <c r="B30" s="18">
        <v>27</v>
      </c>
      <c r="C30" s="55">
        <v>43718.875</v>
      </c>
      <c r="D30" s="19" t="str">
        <f>IFERROR(INDEX(กลุ่ม!$N$5:$N$65,MATCH($E30,กลุ่ม!$O$5:$O$65,0)),"")</f>
        <v>H5</v>
      </c>
      <c r="E30" s="20" t="s">
        <v>43</v>
      </c>
      <c r="F30" s="21" t="str">
        <f t="shared" si="0"/>
        <v>แพ้</v>
      </c>
      <c r="G30" s="15">
        <v>0</v>
      </c>
      <c r="H30" s="15">
        <v>1</v>
      </c>
      <c r="I30" s="22" t="str">
        <f>IFERROR(INDEX(กลุ่ม!$N$5:$N$65,MATCH($J30,กลุ่ม!$O$5:$O$65,0)),"")</f>
        <v>H1</v>
      </c>
      <c r="J30" s="20" t="s">
        <v>39</v>
      </c>
      <c r="K30" s="21" t="str">
        <f t="shared" si="7"/>
        <v>ชนะ</v>
      </c>
      <c r="L30" s="20" t="s">
        <v>73</v>
      </c>
      <c r="M30" s="23" t="s">
        <v>43</v>
      </c>
      <c r="O30" s="5" t="str">
        <f t="shared" si="1"/>
        <v>ศรีลังกา แพ้</v>
      </c>
      <c r="P30" s="5" t="str">
        <f t="shared" si="2"/>
        <v>เกาหลีเหนือ ชนะ</v>
      </c>
      <c r="Q30" s="6">
        <f t="shared" si="3"/>
        <v>0</v>
      </c>
      <c r="R30" s="6">
        <f t="shared" si="4"/>
        <v>1</v>
      </c>
      <c r="T30" s="1" t="str">
        <f t="shared" si="5"/>
        <v>ศรีลังกา</v>
      </c>
      <c r="U30" s="1" t="str">
        <f t="shared" si="6"/>
        <v>เกาหลีเหนือ</v>
      </c>
    </row>
    <row r="31" spans="1:21" x14ac:dyDescent="0.55000000000000004">
      <c r="A31" s="1" t="str">
        <f>IFERROR(INDEX(กลุ่ม!#REF!,MATCH($J31,กลุ่ม!$O$5:$O$65,0)),"")</f>
        <v/>
      </c>
      <c r="B31" s="18">
        <v>28</v>
      </c>
      <c r="C31" s="55">
        <v>43718.875</v>
      </c>
      <c r="D31" s="19" t="str">
        <f>IFERROR(INDEX(กลุ่ม!$N$5:$N$65,MATCH($E31,กลุ่ม!$O$5:$O$65,0)),"")</f>
        <v>H2</v>
      </c>
      <c r="E31" s="20" t="s">
        <v>40</v>
      </c>
      <c r="F31" s="21" t="str">
        <f t="shared" si="0"/>
        <v>แพ้</v>
      </c>
      <c r="G31" s="15">
        <v>0</v>
      </c>
      <c r="H31" s="15">
        <v>2</v>
      </c>
      <c r="I31" s="22" t="str">
        <f>IFERROR(INDEX(กลุ่ม!$N$5:$N$65,MATCH($J31,กลุ่ม!$O$5:$O$65,0)),"")</f>
        <v>H3</v>
      </c>
      <c r="J31" s="20" t="s">
        <v>41</v>
      </c>
      <c r="K31" s="21" t="str">
        <f t="shared" si="7"/>
        <v>ชนะ</v>
      </c>
      <c r="L31" s="20" t="s">
        <v>88</v>
      </c>
      <c r="M31" s="23" t="s">
        <v>40</v>
      </c>
      <c r="O31" s="5" t="str">
        <f t="shared" si="1"/>
        <v>เติร์กเมนิสถาน แพ้</v>
      </c>
      <c r="P31" s="5" t="str">
        <f t="shared" si="2"/>
        <v>เกาหลีใต้ ชนะ</v>
      </c>
      <c r="Q31" s="6">
        <f t="shared" si="3"/>
        <v>0</v>
      </c>
      <c r="R31" s="6">
        <f t="shared" si="4"/>
        <v>2</v>
      </c>
      <c r="T31" s="1" t="str">
        <f t="shared" si="5"/>
        <v>เติร์กเมนิสถาน</v>
      </c>
      <c r="U31" s="1" t="str">
        <f t="shared" si="6"/>
        <v>เกาหลีใต้</v>
      </c>
    </row>
    <row r="32" spans="1:21" x14ac:dyDescent="0.55000000000000004">
      <c r="A32" s="1" t="str">
        <f>IFERROR(INDEX(กลุ่ม!#REF!,MATCH($J32,กลุ่ม!$O$5:$O$65,0)),"")</f>
        <v/>
      </c>
      <c r="B32" s="18">
        <v>29</v>
      </c>
      <c r="C32" s="55">
        <v>43718.916666666664</v>
      </c>
      <c r="D32" s="19" t="str">
        <f>IFERROR(INDEX(กลุ่ม!$N$5:$N$65,MATCH($E32,กลุ่ม!$O$5:$O$65,0)),"")</f>
        <v>A2</v>
      </c>
      <c r="E32" s="20" t="s">
        <v>3</v>
      </c>
      <c r="F32" s="21" t="str">
        <f t="shared" si="0"/>
        <v>แพ้</v>
      </c>
      <c r="G32" s="15">
        <v>0</v>
      </c>
      <c r="H32" s="15">
        <v>5</v>
      </c>
      <c r="I32" s="22" t="str">
        <f>IFERROR(INDEX(กลุ่ม!$N$5:$N$65,MATCH($J32,กลุ่ม!$O$5:$O$65,0)),"")</f>
        <v>A3</v>
      </c>
      <c r="J32" s="20" t="s">
        <v>4</v>
      </c>
      <c r="K32" s="21" t="str">
        <f t="shared" si="7"/>
        <v>ชนะ</v>
      </c>
      <c r="L32" s="20" t="s">
        <v>89</v>
      </c>
      <c r="M32" s="23" t="s">
        <v>3</v>
      </c>
      <c r="O32" s="5" t="str">
        <f t="shared" si="1"/>
        <v>มัลดีฟส์ แพ้</v>
      </c>
      <c r="P32" s="5" t="str">
        <f t="shared" si="2"/>
        <v>จีน ชนะ</v>
      </c>
      <c r="Q32" s="6">
        <f t="shared" si="3"/>
        <v>0</v>
      </c>
      <c r="R32" s="6">
        <f t="shared" si="4"/>
        <v>5</v>
      </c>
      <c r="T32" s="1" t="str">
        <f t="shared" si="5"/>
        <v>มัลดีฟส์</v>
      </c>
      <c r="U32" s="1" t="str">
        <f t="shared" si="6"/>
        <v>จีน</v>
      </c>
    </row>
    <row r="33" spans="1:21" x14ac:dyDescent="0.55000000000000004">
      <c r="A33" s="1" t="str">
        <f>IFERROR(INDEX(กลุ่ม!#REF!,MATCH($J33,กลุ่ม!$O$5:$O$65,0)),"")</f>
        <v/>
      </c>
      <c r="B33" s="18">
        <v>30</v>
      </c>
      <c r="C33" s="55">
        <v>43718.9375</v>
      </c>
      <c r="D33" s="19" t="str">
        <f>IFERROR(INDEX(กลุ่ม!$N$5:$N$65,MATCH($E33,กลุ่ม!$O$5:$O$65,0)),"")</f>
        <v>B1</v>
      </c>
      <c r="E33" s="20" t="s">
        <v>13</v>
      </c>
      <c r="F33" s="21" t="str">
        <f t="shared" si="0"/>
        <v>แพ้</v>
      </c>
      <c r="G33" s="15">
        <v>0</v>
      </c>
      <c r="H33" s="15">
        <v>3</v>
      </c>
      <c r="I33" s="22" t="str">
        <f>IFERROR(INDEX(กลุ่ม!$N$5:$N$65,MATCH($J33,กลุ่ม!$O$5:$O$65,0)),"")</f>
        <v>B3</v>
      </c>
      <c r="J33" s="20" t="s">
        <v>15</v>
      </c>
      <c r="K33" s="21" t="str">
        <f t="shared" si="7"/>
        <v>ชนะ</v>
      </c>
      <c r="L33" s="20" t="s">
        <v>90</v>
      </c>
      <c r="M33" s="23" t="s">
        <v>13</v>
      </c>
      <c r="O33" s="5" t="str">
        <f t="shared" si="1"/>
        <v>คูเวต แพ้</v>
      </c>
      <c r="P33" s="5" t="str">
        <f t="shared" si="2"/>
        <v>ออสเตรเลีย ชนะ</v>
      </c>
      <c r="Q33" s="6">
        <f t="shared" si="3"/>
        <v>0</v>
      </c>
      <c r="R33" s="6">
        <f t="shared" si="4"/>
        <v>3</v>
      </c>
      <c r="T33" s="1" t="str">
        <f t="shared" si="5"/>
        <v>คูเวต</v>
      </c>
      <c r="U33" s="1" t="str">
        <f t="shared" si="6"/>
        <v>ออสเตรเลีย</v>
      </c>
    </row>
    <row r="34" spans="1:21" x14ac:dyDescent="0.55000000000000004">
      <c r="A34" s="1" t="str">
        <f>IFERROR(INDEX(กลุ่ม!#REF!,MATCH($J34,กลุ่ม!$O$5:$O$65,0)),"")</f>
        <v/>
      </c>
      <c r="B34" s="18">
        <v>31</v>
      </c>
      <c r="C34" s="55">
        <v>43718.958333333336</v>
      </c>
      <c r="D34" s="19" t="str">
        <f>IFERROR(INDEX(กลุ่ม!$N$5:$N$65,MATCH($E34,กลุ่ม!$O$5:$O$65,0)),"")</f>
        <v>D2</v>
      </c>
      <c r="E34" s="20" t="s">
        <v>24</v>
      </c>
      <c r="F34" s="21" t="str">
        <f t="shared" si="0"/>
        <v>เสมอ</v>
      </c>
      <c r="G34" s="15">
        <v>2</v>
      </c>
      <c r="H34" s="15">
        <v>2</v>
      </c>
      <c r="I34" s="22" t="str">
        <f>IFERROR(INDEX(กลุ่ม!$N$5:$N$65,MATCH($J34,กลุ่ม!$O$5:$O$65,0)),"")</f>
        <v>D4</v>
      </c>
      <c r="J34" s="20" t="s">
        <v>91</v>
      </c>
      <c r="K34" s="21" t="str">
        <f t="shared" si="7"/>
        <v>เสมอ</v>
      </c>
      <c r="L34" s="20" t="s">
        <v>80</v>
      </c>
      <c r="M34" s="23" t="s">
        <v>18</v>
      </c>
      <c r="O34" s="5" t="str">
        <f t="shared" si="1"/>
        <v>เยเมน เสมอ</v>
      </c>
      <c r="P34" s="5" t="str">
        <f t="shared" si="2"/>
        <v>ซาอุดิอาระเบีย เสมอ</v>
      </c>
      <c r="Q34" s="6">
        <f t="shared" si="3"/>
        <v>2</v>
      </c>
      <c r="R34" s="6">
        <f t="shared" si="4"/>
        <v>2</v>
      </c>
      <c r="T34" s="1" t="str">
        <f t="shared" si="5"/>
        <v>เยเมน</v>
      </c>
      <c r="U34" s="1" t="str">
        <f t="shared" si="6"/>
        <v>ซาอุดิอาระเบีย</v>
      </c>
    </row>
    <row r="35" spans="1:21" x14ac:dyDescent="0.55000000000000004">
      <c r="A35" s="1" t="str">
        <f>IFERROR(INDEX(กลุ่ม!#REF!,MATCH($J35,กลุ่ม!$O$5:$O$65,0)),"")</f>
        <v/>
      </c>
      <c r="B35" s="18">
        <v>32</v>
      </c>
      <c r="C35" s="55">
        <v>43718.979166666664</v>
      </c>
      <c r="D35" s="19" t="str">
        <f>IFERROR(INDEX(กลุ่ม!$N$5:$N$65,MATCH($E35,กลุ่ม!$O$5:$O$65,0)),"")</f>
        <v>E1</v>
      </c>
      <c r="E35" s="20" t="s">
        <v>26</v>
      </c>
      <c r="F35" s="21" t="str">
        <f t="shared" si="0"/>
        <v>เสมอ</v>
      </c>
      <c r="G35" s="15">
        <v>0</v>
      </c>
      <c r="H35" s="15">
        <v>0</v>
      </c>
      <c r="I35" s="22" t="str">
        <f>IFERROR(INDEX(กลุ่ม!$N$5:$N$65,MATCH($J35,กลุ่ม!$O$5:$O$65,0)),"")</f>
        <v>E4</v>
      </c>
      <c r="J35" s="20" t="s">
        <v>29</v>
      </c>
      <c r="K35" s="21" t="str">
        <f t="shared" si="7"/>
        <v>เสมอ</v>
      </c>
      <c r="L35" s="20" t="s">
        <v>79</v>
      </c>
      <c r="M35" s="23" t="s">
        <v>76</v>
      </c>
      <c r="O35" s="5" t="str">
        <f t="shared" si="1"/>
        <v>กาต้าร์ เสมอ</v>
      </c>
      <c r="P35" s="5" t="str">
        <f t="shared" si="2"/>
        <v>อินเดีย เสมอ</v>
      </c>
      <c r="Q35" s="6">
        <f t="shared" si="3"/>
        <v>0</v>
      </c>
      <c r="R35" s="6">
        <f t="shared" si="4"/>
        <v>0</v>
      </c>
      <c r="T35" s="1" t="str">
        <f t="shared" si="5"/>
        <v>กาต้าร์</v>
      </c>
      <c r="U35" s="1" t="str">
        <f t="shared" si="6"/>
        <v>อินเดีย</v>
      </c>
    </row>
    <row r="36" spans="1:21" x14ac:dyDescent="0.55000000000000004">
      <c r="A36" s="1" t="str">
        <f>IFERROR(INDEX(กลุ่ม!#REF!,MATCH($J36,กลุ่ม!$O$5:$O$65,0)),"")</f>
        <v/>
      </c>
      <c r="B36" s="18">
        <v>33</v>
      </c>
      <c r="C36" s="55">
        <v>43748.645833333336</v>
      </c>
      <c r="D36" s="19" t="str">
        <f>IFERROR(INDEX(กลุ่ม!$N$5:$N$65,MATCH($E36,กลุ่ม!$O$5:$O$65,0)),"")</f>
        <v>B3</v>
      </c>
      <c r="E36" s="20" t="s">
        <v>15</v>
      </c>
      <c r="F36" s="21" t="str">
        <f t="shared" si="0"/>
        <v>ชนะ</v>
      </c>
      <c r="G36" s="15">
        <v>5</v>
      </c>
      <c r="H36" s="15">
        <v>0</v>
      </c>
      <c r="I36" s="22" t="str">
        <f>IFERROR(INDEX(กลุ่ม!$N$5:$N$65,MATCH($J36,กลุ่ม!$O$5:$O$65,0)),"")</f>
        <v>B5</v>
      </c>
      <c r="J36" s="20" t="s">
        <v>17</v>
      </c>
      <c r="K36" s="21" t="str">
        <f t="shared" si="7"/>
        <v>แพ้</v>
      </c>
      <c r="L36" s="20" t="s">
        <v>92</v>
      </c>
      <c r="M36" s="23" t="s">
        <v>15</v>
      </c>
      <c r="O36" s="5" t="str">
        <f t="shared" si="1"/>
        <v>ออสเตรเลีย ชนะ</v>
      </c>
      <c r="P36" s="5" t="str">
        <f t="shared" si="2"/>
        <v>เนปาล แพ้</v>
      </c>
      <c r="Q36" s="6">
        <f t="shared" si="3"/>
        <v>5</v>
      </c>
      <c r="R36" s="6">
        <f t="shared" si="4"/>
        <v>0</v>
      </c>
      <c r="T36" s="1" t="str">
        <f t="shared" si="5"/>
        <v>ออสเตรเลีย</v>
      </c>
      <c r="U36" s="1" t="str">
        <f t="shared" si="6"/>
        <v>เนปาล</v>
      </c>
    </row>
    <row r="37" spans="1:21" x14ac:dyDescent="0.55000000000000004">
      <c r="A37" s="1" t="str">
        <f>IFERROR(INDEX(กลุ่ม!#REF!,MATCH($J37,กลุ่ม!$O$5:$O$65,0)),"")</f>
        <v/>
      </c>
      <c r="B37" s="18">
        <v>34</v>
      </c>
      <c r="C37" s="55">
        <v>43748.732638888891</v>
      </c>
      <c r="D37" s="19" t="str">
        <f>IFERROR(INDEX(กลุ่ม!$N$5:$N$65,MATCH($E37,กลุ่ม!$O$5:$O$65,0)),"")</f>
        <v>F3</v>
      </c>
      <c r="E37" s="20" t="s">
        <v>33</v>
      </c>
      <c r="F37" s="21" t="str">
        <f t="shared" si="0"/>
        <v>ชนะ</v>
      </c>
      <c r="G37" s="15">
        <v>6</v>
      </c>
      <c r="H37" s="15">
        <v>0</v>
      </c>
      <c r="I37" s="22" t="str">
        <f>IFERROR(INDEX(กลุ่ม!$N$5:$N$65,MATCH($J37,กลุ่ม!$O$5:$O$65,0)),"")</f>
        <v>F2</v>
      </c>
      <c r="J37" s="20" t="s">
        <v>32</v>
      </c>
      <c r="K37" s="21" t="str">
        <f t="shared" si="7"/>
        <v>แพ้</v>
      </c>
      <c r="L37" s="20" t="s">
        <v>93</v>
      </c>
      <c r="M37" s="23" t="s">
        <v>84</v>
      </c>
      <c r="O37" s="5" t="str">
        <f t="shared" si="1"/>
        <v>ญี่ปุ่น ชนะ</v>
      </c>
      <c r="P37" s="5" t="str">
        <f t="shared" si="2"/>
        <v>มองโกเลีย แพ้</v>
      </c>
      <c r="Q37" s="6">
        <f t="shared" si="3"/>
        <v>6</v>
      </c>
      <c r="R37" s="6">
        <f t="shared" si="4"/>
        <v>0</v>
      </c>
      <c r="T37" s="1" t="str">
        <f t="shared" si="5"/>
        <v>ญี่ปุ่น</v>
      </c>
      <c r="U37" s="1" t="str">
        <f t="shared" si="6"/>
        <v>มองโกเลีย</v>
      </c>
    </row>
    <row r="38" spans="1:21" x14ac:dyDescent="0.55000000000000004">
      <c r="A38" s="1" t="str">
        <f>IFERROR(INDEX(กลุ่ม!#REF!,MATCH($J38,กลุ่ม!$O$5:$O$65,0)),"")</f>
        <v/>
      </c>
      <c r="B38" s="18">
        <v>35</v>
      </c>
      <c r="C38" s="55">
        <v>43748.75</v>
      </c>
      <c r="D38" s="19" t="str">
        <f>IFERROR(INDEX(กลุ่ม!$N$5:$N$65,MATCH($E38,กลุ่ม!$O$5:$O$65,0)),"")</f>
        <v>G2</v>
      </c>
      <c r="E38" s="20" t="s">
        <v>37</v>
      </c>
      <c r="F38" s="21" t="str">
        <f t="shared" si="0"/>
        <v>ชนะ</v>
      </c>
      <c r="G38" s="15">
        <v>1</v>
      </c>
      <c r="H38" s="15">
        <v>0</v>
      </c>
      <c r="I38" s="22" t="str">
        <f>IFERROR(INDEX(กลุ่ม!$N$5:$N$65,MATCH($J38,กลุ่ม!$O$5:$O$65,0)),"")</f>
        <v>G1</v>
      </c>
      <c r="J38" s="20" t="s">
        <v>36</v>
      </c>
      <c r="K38" s="21" t="str">
        <f t="shared" si="7"/>
        <v>แพ้</v>
      </c>
      <c r="L38" s="20" t="s">
        <v>94</v>
      </c>
      <c r="M38" s="23" t="s">
        <v>37</v>
      </c>
      <c r="O38" s="5" t="str">
        <f t="shared" si="1"/>
        <v>เวียดนาม ชนะ</v>
      </c>
      <c r="P38" s="5" t="str">
        <f t="shared" si="2"/>
        <v>มาเลเซีย แพ้</v>
      </c>
      <c r="Q38" s="6">
        <f t="shared" si="3"/>
        <v>1</v>
      </c>
      <c r="R38" s="6">
        <f t="shared" si="4"/>
        <v>0</v>
      </c>
      <c r="T38" s="1" t="str">
        <f t="shared" si="5"/>
        <v>เวียดนาม</v>
      </c>
      <c r="U38" s="1" t="str">
        <f t="shared" si="6"/>
        <v>มาเลเซีย</v>
      </c>
    </row>
    <row r="39" spans="1:21" x14ac:dyDescent="0.55000000000000004">
      <c r="A39" s="1" t="str">
        <f>IFERROR(INDEX(กลุ่ม!#REF!,MATCH($J39,กลุ่ม!$O$5:$O$65,0)),"")</f>
        <v/>
      </c>
      <c r="B39" s="18">
        <v>36</v>
      </c>
      <c r="C39" s="55">
        <v>43748.75</v>
      </c>
      <c r="D39" s="19" t="str">
        <f>IFERROR(INDEX(กลุ่ม!$N$5:$N$65,MATCH($E39,กลุ่ม!$O$5:$O$65,0)),"")</f>
        <v>H3</v>
      </c>
      <c r="E39" s="20" t="s">
        <v>41</v>
      </c>
      <c r="F39" s="21" t="str">
        <f t="shared" si="0"/>
        <v>ชนะ</v>
      </c>
      <c r="G39" s="15">
        <v>8</v>
      </c>
      <c r="H39" s="15">
        <v>0</v>
      </c>
      <c r="I39" s="22" t="str">
        <f>IFERROR(INDEX(กลุ่ม!$N$5:$N$65,MATCH($J39,กลุ่ม!$O$5:$O$65,0)),"")</f>
        <v>H5</v>
      </c>
      <c r="J39" s="20" t="s">
        <v>43</v>
      </c>
      <c r="K39" s="21" t="str">
        <f t="shared" si="7"/>
        <v>แพ้</v>
      </c>
      <c r="L39" s="20" t="s">
        <v>95</v>
      </c>
      <c r="M39" s="23" t="s">
        <v>41</v>
      </c>
      <c r="O39" s="5" t="str">
        <f t="shared" si="1"/>
        <v>เกาหลีใต้ ชนะ</v>
      </c>
      <c r="P39" s="5" t="str">
        <f t="shared" si="2"/>
        <v>ศรีลังกา แพ้</v>
      </c>
      <c r="Q39" s="6">
        <f t="shared" si="3"/>
        <v>8</v>
      </c>
      <c r="R39" s="6">
        <f t="shared" si="4"/>
        <v>0</v>
      </c>
      <c r="T39" s="1" t="str">
        <f t="shared" si="5"/>
        <v>เกาหลีใต้</v>
      </c>
      <c r="U39" s="1" t="str">
        <f t="shared" si="6"/>
        <v>ศรีลังกา</v>
      </c>
    </row>
    <row r="40" spans="1:21" x14ac:dyDescent="0.55000000000000004">
      <c r="A40" s="1" t="str">
        <f>IFERROR(INDEX(กลุ่ม!#REF!,MATCH($J40,กลุ่ม!$O$5:$O$65,0)),"")</f>
        <v/>
      </c>
      <c r="B40" s="18">
        <v>37</v>
      </c>
      <c r="C40" s="55">
        <v>43748.791666666664</v>
      </c>
      <c r="D40" s="19" t="str">
        <f>IFERROR(INDEX(กลุ่ม!$N$5:$N$65,MATCH($E40,กลุ่ม!$O$5:$O$65,0)),"")</f>
        <v>A3</v>
      </c>
      <c r="E40" s="20" t="s">
        <v>4</v>
      </c>
      <c r="F40" s="21" t="str">
        <f t="shared" si="0"/>
        <v>ชนะ</v>
      </c>
      <c r="G40" s="15">
        <v>7</v>
      </c>
      <c r="H40" s="15">
        <v>0</v>
      </c>
      <c r="I40" s="22" t="str">
        <f>IFERROR(INDEX(กลุ่ม!$N$5:$N$65,MATCH($J40,กลุ่ม!$O$5:$O$65,0)),"")</f>
        <v>A4</v>
      </c>
      <c r="J40" s="20" t="s">
        <v>5</v>
      </c>
      <c r="K40" s="21" t="str">
        <f t="shared" si="7"/>
        <v>แพ้</v>
      </c>
      <c r="L40" s="20" t="s">
        <v>96</v>
      </c>
      <c r="M40" s="23" t="s">
        <v>4</v>
      </c>
      <c r="O40" s="5" t="str">
        <f t="shared" si="1"/>
        <v>จีน ชนะ</v>
      </c>
      <c r="P40" s="5" t="str">
        <f t="shared" si="2"/>
        <v>กวม แพ้</v>
      </c>
      <c r="Q40" s="6">
        <f t="shared" si="3"/>
        <v>7</v>
      </c>
      <c r="R40" s="6">
        <f t="shared" si="4"/>
        <v>0</v>
      </c>
      <c r="T40" s="1" t="str">
        <f t="shared" si="5"/>
        <v>จีน</v>
      </c>
      <c r="U40" s="1" t="str">
        <f t="shared" si="6"/>
        <v>กวม</v>
      </c>
    </row>
    <row r="41" spans="1:21" x14ac:dyDescent="0.55000000000000004">
      <c r="A41" s="1" t="str">
        <f>IFERROR(INDEX(กลุ่ม!#REF!,MATCH($J41,กลุ่ม!$O$5:$O$65,0)),"")</f>
        <v/>
      </c>
      <c r="B41" s="18">
        <v>38</v>
      </c>
      <c r="C41" s="55">
        <v>43748.833333333336</v>
      </c>
      <c r="D41" s="19" t="str">
        <f>IFERROR(INDEX(กลุ่ม!$N$5:$N$65,MATCH($E41,กลุ่ม!$O$5:$O$65,0)),"")</f>
        <v>E3</v>
      </c>
      <c r="E41" s="20" t="s">
        <v>28</v>
      </c>
      <c r="F41" s="21" t="str">
        <f t="shared" si="0"/>
        <v>แพ้</v>
      </c>
      <c r="G41" s="15">
        <v>0</v>
      </c>
      <c r="H41" s="15">
        <v>2</v>
      </c>
      <c r="I41" s="22" t="str">
        <f>IFERROR(INDEX(กลุ่ม!$N$5:$N$65,MATCH($J41,กลุ่ม!$O$5:$O$65,0)),"")</f>
        <v>E1</v>
      </c>
      <c r="J41" s="20" t="s">
        <v>26</v>
      </c>
      <c r="K41" s="21" t="str">
        <f t="shared" si="7"/>
        <v>ชนะ</v>
      </c>
      <c r="L41" s="20" t="s">
        <v>97</v>
      </c>
      <c r="M41" s="23" t="s">
        <v>28</v>
      </c>
      <c r="O41" s="5" t="str">
        <f t="shared" si="1"/>
        <v>บังคลาเทศ แพ้</v>
      </c>
      <c r="P41" s="5" t="str">
        <f t="shared" si="2"/>
        <v>กาต้าร์ ชนะ</v>
      </c>
      <c r="Q41" s="6">
        <f t="shared" si="3"/>
        <v>0</v>
      </c>
      <c r="R41" s="6">
        <f t="shared" si="4"/>
        <v>2</v>
      </c>
      <c r="T41" s="1" t="str">
        <f t="shared" si="5"/>
        <v>บังคลาเทศ</v>
      </c>
      <c r="U41" s="1" t="str">
        <f t="shared" si="6"/>
        <v>กาต้าร์</v>
      </c>
    </row>
    <row r="42" spans="1:21" x14ac:dyDescent="0.55000000000000004">
      <c r="A42" s="1" t="str">
        <f>IFERROR(INDEX(กลุ่ม!#REF!,MATCH($J42,กลุ่ม!$O$5:$O$65,0)),"")</f>
        <v/>
      </c>
      <c r="B42" s="18">
        <v>39</v>
      </c>
      <c r="C42" s="55">
        <v>43748.854166666664</v>
      </c>
      <c r="D42" s="19" t="str">
        <f>IFERROR(INDEX(กลุ่ม!$N$5:$N$65,MATCH($E42,กลุ่ม!$O$5:$O$65,0)),"")</f>
        <v>C5</v>
      </c>
      <c r="E42" s="20" t="s">
        <v>22</v>
      </c>
      <c r="F42" s="21" t="str">
        <f t="shared" si="0"/>
        <v>ชนะ</v>
      </c>
      <c r="G42" s="15">
        <v>14</v>
      </c>
      <c r="H42" s="15">
        <v>0</v>
      </c>
      <c r="I42" s="22" t="str">
        <f>IFERROR(INDEX(กลุ่ม!$N$5:$N$65,MATCH($J42,กลุ่ม!$O$5:$O$65,0)),"")</f>
        <v>C2</v>
      </c>
      <c r="J42" s="20" t="s">
        <v>19</v>
      </c>
      <c r="K42" s="21" t="str">
        <f t="shared" si="7"/>
        <v>แพ้</v>
      </c>
      <c r="L42" s="20" t="s">
        <v>98</v>
      </c>
      <c r="M42" s="23" t="s">
        <v>22</v>
      </c>
      <c r="O42" s="5" t="str">
        <f t="shared" si="1"/>
        <v>อิหร่าน ชนะ</v>
      </c>
      <c r="P42" s="5" t="str">
        <f t="shared" si="2"/>
        <v>กัมพูชา แพ้</v>
      </c>
      <c r="Q42" s="6">
        <f t="shared" si="3"/>
        <v>14</v>
      </c>
      <c r="R42" s="6">
        <f t="shared" si="4"/>
        <v>0</v>
      </c>
      <c r="T42" s="1" t="str">
        <f t="shared" si="5"/>
        <v>อิหร่าน</v>
      </c>
      <c r="U42" s="1" t="str">
        <f t="shared" si="6"/>
        <v>กัมพูชา</v>
      </c>
    </row>
    <row r="43" spans="1:21" x14ac:dyDescent="0.55000000000000004">
      <c r="A43" s="1" t="str">
        <f>IFERROR(INDEX(กลุ่ม!#REF!,MATCH($J43,กลุ่ม!$O$5:$O$65,0)),"")</f>
        <v/>
      </c>
      <c r="B43" s="18">
        <v>40</v>
      </c>
      <c r="C43" s="55">
        <v>43748.875</v>
      </c>
      <c r="D43" s="19" t="str">
        <f>IFERROR(INDEX(กลุ่ม!$N$5:$N$65,MATCH($E43,กลุ่ม!$O$5:$O$65,0)),"")</f>
        <v>A1</v>
      </c>
      <c r="E43" s="20" t="s">
        <v>2</v>
      </c>
      <c r="F43" s="21" t="str">
        <f t="shared" si="0"/>
        <v>ชนะ</v>
      </c>
      <c r="G43" s="15">
        <v>2</v>
      </c>
      <c r="H43" s="15">
        <v>1</v>
      </c>
      <c r="I43" s="22" t="str">
        <f>IFERROR(INDEX(กลุ่ม!$N$5:$N$65,MATCH($J43,กลุ่ม!$O$5:$O$65,0)),"")</f>
        <v>A2</v>
      </c>
      <c r="J43" s="20" t="s">
        <v>3</v>
      </c>
      <c r="K43" s="21" t="str">
        <f t="shared" si="7"/>
        <v>แพ้</v>
      </c>
      <c r="L43" s="20" t="s">
        <v>99</v>
      </c>
      <c r="M43" s="23" t="s">
        <v>86</v>
      </c>
      <c r="O43" s="5" t="str">
        <f t="shared" si="1"/>
        <v>ซีเรีย ชนะ</v>
      </c>
      <c r="P43" s="5" t="str">
        <f t="shared" si="2"/>
        <v>มัลดีฟส์ แพ้</v>
      </c>
      <c r="Q43" s="6">
        <f t="shared" si="3"/>
        <v>2</v>
      </c>
      <c r="R43" s="6">
        <f t="shared" si="4"/>
        <v>1</v>
      </c>
      <c r="T43" s="1" t="str">
        <f t="shared" si="5"/>
        <v>ซีเรีย</v>
      </c>
      <c r="U43" s="1" t="str">
        <f t="shared" si="6"/>
        <v>มัลดีฟส์</v>
      </c>
    </row>
    <row r="44" spans="1:21" x14ac:dyDescent="0.55000000000000004">
      <c r="A44" s="1" t="str">
        <f>IFERROR(INDEX(กลุ่ม!#REF!,MATCH($J44,กลุ่ม!$O$5:$O$65,0)),"")</f>
        <v/>
      </c>
      <c r="B44" s="18">
        <v>41</v>
      </c>
      <c r="C44" s="55">
        <v>43748.895833333336</v>
      </c>
      <c r="D44" s="19" t="str">
        <f>IFERROR(INDEX(กลุ่ม!$N$5:$N$65,MATCH($E44,กลุ่ม!$O$5:$O$65,0)),"")</f>
        <v>F5</v>
      </c>
      <c r="E44" s="20" t="s">
        <v>35</v>
      </c>
      <c r="F44" s="21" t="str">
        <f t="shared" si="0"/>
        <v>ชนะ</v>
      </c>
      <c r="G44" s="15">
        <v>7</v>
      </c>
      <c r="H44" s="15">
        <v>0</v>
      </c>
      <c r="I44" s="22" t="str">
        <f>IFERROR(INDEX(กลุ่ม!$N$5:$N$65,MATCH($J44,กลุ่ม!$O$5:$O$65,0)),"")</f>
        <v>F4</v>
      </c>
      <c r="J44" s="20" t="s">
        <v>34</v>
      </c>
      <c r="K44" s="21" t="str">
        <f t="shared" si="7"/>
        <v>แพ้</v>
      </c>
      <c r="L44" s="20" t="s">
        <v>100</v>
      </c>
      <c r="M44" s="23" t="s">
        <v>35</v>
      </c>
      <c r="O44" s="5" t="str">
        <f t="shared" si="1"/>
        <v>คีร์กีซสถาน ชนะ</v>
      </c>
      <c r="P44" s="5" t="str">
        <f t="shared" si="2"/>
        <v>เมียนมาร์ แพ้</v>
      </c>
      <c r="Q44" s="6">
        <f t="shared" si="3"/>
        <v>7</v>
      </c>
      <c r="R44" s="6">
        <f t="shared" si="4"/>
        <v>0</v>
      </c>
      <c r="T44" s="1" t="str">
        <f t="shared" si="5"/>
        <v>คีร์กีซสถาน</v>
      </c>
      <c r="U44" s="1" t="str">
        <f t="shared" si="6"/>
        <v>เมียนมาร์</v>
      </c>
    </row>
    <row r="45" spans="1:21" x14ac:dyDescent="0.55000000000000004">
      <c r="A45" s="1" t="str">
        <f>IFERROR(INDEX(กลุ่ม!#REF!,MATCH($J45,กลุ่ม!$O$5:$O$65,0)),"")</f>
        <v/>
      </c>
      <c r="B45" s="18">
        <v>42</v>
      </c>
      <c r="C45" s="55">
        <v>43748.895833333336</v>
      </c>
      <c r="D45" s="19" t="str">
        <f>IFERROR(INDEX(กลุ่ม!$N$5:$N$65,MATCH($E45,กลุ่ม!$O$5:$O$65,0)),"")</f>
        <v>E2</v>
      </c>
      <c r="E45" s="20" t="s">
        <v>27</v>
      </c>
      <c r="F45" s="21" t="str">
        <f t="shared" si="0"/>
        <v>ชนะ</v>
      </c>
      <c r="G45" s="15">
        <v>3</v>
      </c>
      <c r="H45" s="15">
        <v>0</v>
      </c>
      <c r="I45" s="22" t="str">
        <f>IFERROR(INDEX(กลุ่ม!$N$5:$N$65,MATCH($J45,กลุ่ม!$O$5:$O$65,0)),"")</f>
        <v>E5</v>
      </c>
      <c r="J45" s="20" t="s">
        <v>30</v>
      </c>
      <c r="K45" s="21" t="str">
        <f t="shared" si="7"/>
        <v>แพ้</v>
      </c>
      <c r="L45" s="20" t="s">
        <v>101</v>
      </c>
      <c r="M45" s="23" t="s">
        <v>27</v>
      </c>
      <c r="O45" s="5" t="str">
        <f t="shared" si="1"/>
        <v>โอมาน ชนะ</v>
      </c>
      <c r="P45" s="5" t="str">
        <f t="shared" si="2"/>
        <v>อัฟกานิสถาน แพ้</v>
      </c>
      <c r="Q45" s="6">
        <f t="shared" si="3"/>
        <v>3</v>
      </c>
      <c r="R45" s="6">
        <f t="shared" si="4"/>
        <v>0</v>
      </c>
      <c r="T45" s="1" t="str">
        <f t="shared" si="5"/>
        <v>โอมาน</v>
      </c>
      <c r="U45" s="1" t="str">
        <f t="shared" si="6"/>
        <v>อัฟกานิสถาน</v>
      </c>
    </row>
    <row r="46" spans="1:21" x14ac:dyDescent="0.55000000000000004">
      <c r="A46" s="1" t="str">
        <f>IFERROR(INDEX(กลุ่ม!#REF!,MATCH($J46,กลุ่ม!$O$5:$O$65,0)),"")</f>
        <v/>
      </c>
      <c r="B46" s="18">
        <v>43</v>
      </c>
      <c r="C46" s="55">
        <v>43748.895833333336</v>
      </c>
      <c r="D46" s="19" t="str">
        <f>IFERROR(INDEX(กลุ่ม!$N$5:$N$65,MATCH($E46,กลุ่ม!$O$5:$O$65,0)),"")</f>
        <v>D5</v>
      </c>
      <c r="E46" s="20" t="s">
        <v>71</v>
      </c>
      <c r="F46" s="21" t="str">
        <f t="shared" si="0"/>
        <v>ชนะ</v>
      </c>
      <c r="G46" s="15">
        <v>5</v>
      </c>
      <c r="H46" s="15">
        <v>0</v>
      </c>
      <c r="I46" s="22" t="str">
        <f>IFERROR(INDEX(กลุ่ม!$N$5:$N$65,MATCH($J46,กลุ่ม!$O$5:$O$65,0)),"")</f>
        <v>D2</v>
      </c>
      <c r="J46" s="20" t="s">
        <v>24</v>
      </c>
      <c r="K46" s="21" t="str">
        <f t="shared" si="7"/>
        <v>แพ้</v>
      </c>
      <c r="L46" s="20" t="s">
        <v>102</v>
      </c>
      <c r="M46" s="23" t="s">
        <v>71</v>
      </c>
      <c r="O46" s="5" t="str">
        <f t="shared" si="1"/>
        <v>อุซเบกิสถาน ชนะ</v>
      </c>
      <c r="P46" s="5" t="str">
        <f t="shared" si="2"/>
        <v>เยเมน แพ้</v>
      </c>
      <c r="Q46" s="6">
        <f t="shared" si="3"/>
        <v>5</v>
      </c>
      <c r="R46" s="6">
        <f t="shared" si="4"/>
        <v>0</v>
      </c>
      <c r="T46" s="1" t="str">
        <f t="shared" si="5"/>
        <v>อุซเบกิสถาน</v>
      </c>
      <c r="U46" s="1" t="str">
        <f t="shared" si="6"/>
        <v>เยเมน</v>
      </c>
    </row>
    <row r="47" spans="1:21" x14ac:dyDescent="0.55000000000000004">
      <c r="A47" s="1" t="str">
        <f>IFERROR(INDEX(กลุ่ม!#REF!,MATCH($J47,กลุ่ม!$O$5:$O$65,0)),"")</f>
        <v/>
      </c>
      <c r="B47" s="18">
        <v>44</v>
      </c>
      <c r="C47" s="55">
        <v>43748.934027777781</v>
      </c>
      <c r="D47" s="19" t="str">
        <f>IFERROR(INDEX(กลุ่ม!$N$5:$N$65,MATCH($E47,กลุ่ม!$O$5:$O$65,0)),"")</f>
        <v>D4</v>
      </c>
      <c r="E47" s="20" t="s">
        <v>91</v>
      </c>
      <c r="F47" s="21" t="str">
        <f t="shared" si="0"/>
        <v>ชนะ</v>
      </c>
      <c r="G47" s="15">
        <v>3</v>
      </c>
      <c r="H47" s="15">
        <v>0</v>
      </c>
      <c r="I47" s="22" t="str">
        <f>IFERROR(INDEX(กลุ่ม!$N$5:$N$65,MATCH($J47,กลุ่ม!$O$5:$O$65,0)),"")</f>
        <v>D3</v>
      </c>
      <c r="J47" s="20" t="s">
        <v>25</v>
      </c>
      <c r="K47" s="21" t="str">
        <f t="shared" si="7"/>
        <v>แพ้</v>
      </c>
      <c r="L47" s="20" t="s">
        <v>104</v>
      </c>
      <c r="M47" s="23" t="s">
        <v>91</v>
      </c>
      <c r="O47" s="5" t="str">
        <f t="shared" si="1"/>
        <v>ซาอุดิอาระเบีย ชนะ</v>
      </c>
      <c r="P47" s="5" t="str">
        <f t="shared" si="2"/>
        <v>สิงคโปร์ แพ้</v>
      </c>
      <c r="Q47" s="6">
        <f t="shared" si="3"/>
        <v>3</v>
      </c>
      <c r="R47" s="6">
        <f t="shared" si="4"/>
        <v>0</v>
      </c>
      <c r="T47" s="1" t="str">
        <f t="shared" si="5"/>
        <v>ซาอุดิอาระเบีย</v>
      </c>
      <c r="U47" s="1" t="str">
        <f t="shared" si="6"/>
        <v>สิงคโปร์</v>
      </c>
    </row>
    <row r="48" spans="1:21" x14ac:dyDescent="0.55000000000000004">
      <c r="A48" s="1" t="str">
        <f>IFERROR(INDEX(กลุ่ม!#REF!,MATCH($J48,กลุ่ม!$O$5:$O$65,0)),"")</f>
        <v/>
      </c>
      <c r="B48" s="18">
        <v>45</v>
      </c>
      <c r="C48" s="55">
        <v>43748.958333333336</v>
      </c>
      <c r="D48" s="19" t="str">
        <f>IFERROR(INDEX(กลุ่ม!$N$5:$N$65,MATCH($E48,กลุ่ม!$O$5:$O$65,0)),"")</f>
        <v>C4</v>
      </c>
      <c r="E48" s="20" t="s">
        <v>21</v>
      </c>
      <c r="F48" s="21" t="str">
        <f t="shared" si="0"/>
        <v>ชนะ</v>
      </c>
      <c r="G48" s="15">
        <v>2</v>
      </c>
      <c r="H48" s="15">
        <v>0</v>
      </c>
      <c r="I48" s="22" t="str">
        <f>IFERROR(INDEX(กลุ่ม!$N$5:$N$65,MATCH($J48,กลุ่ม!$O$5:$O$65,0)),"")</f>
        <v>C3</v>
      </c>
      <c r="J48" s="20" t="s">
        <v>20</v>
      </c>
      <c r="K48" s="21" t="str">
        <f t="shared" si="7"/>
        <v>แพ้</v>
      </c>
      <c r="L48" s="20" t="s">
        <v>105</v>
      </c>
      <c r="M48" s="23" t="s">
        <v>21</v>
      </c>
      <c r="O48" s="5" t="str">
        <f t="shared" si="1"/>
        <v>อิรัก ชนะ</v>
      </c>
      <c r="P48" s="5" t="str">
        <f t="shared" si="2"/>
        <v>ฮ่องกง แพ้</v>
      </c>
      <c r="Q48" s="6">
        <f t="shared" si="3"/>
        <v>2</v>
      </c>
      <c r="R48" s="6">
        <f t="shared" si="4"/>
        <v>0</v>
      </c>
      <c r="T48" s="1" t="str">
        <f t="shared" si="5"/>
        <v>อิรัก</v>
      </c>
      <c r="U48" s="1" t="str">
        <f t="shared" si="6"/>
        <v>ฮ่องกง</v>
      </c>
    </row>
    <row r="49" spans="1:21" x14ac:dyDescent="0.55000000000000004">
      <c r="A49" s="1" t="str">
        <f>IFERROR(INDEX(กลุ่ม!#REF!,MATCH($J49,กลุ่ม!$O$5:$O$65,0)),"")</f>
        <v/>
      </c>
      <c r="B49" s="18">
        <v>46</v>
      </c>
      <c r="C49" s="55">
        <v>43748.958333333336</v>
      </c>
      <c r="D49" s="19" t="str">
        <f>IFERROR(INDEX(กลุ่ม!$N$5:$N$65,MATCH($E49,กลุ่ม!$O$5:$O$65,0)),"")</f>
        <v>G4</v>
      </c>
      <c r="E49" s="20" t="s">
        <v>86</v>
      </c>
      <c r="F49" s="21" t="str">
        <f t="shared" si="0"/>
        <v>ชนะ</v>
      </c>
      <c r="G49" s="15">
        <v>5</v>
      </c>
      <c r="H49" s="15">
        <v>0</v>
      </c>
      <c r="I49" s="22" t="str">
        <f>IFERROR(INDEX(กลุ่ม!$N$5:$N$65,MATCH($J49,กลุ่ม!$O$5:$O$65,0)),"")</f>
        <v>G5</v>
      </c>
      <c r="J49" s="20" t="s">
        <v>38</v>
      </c>
      <c r="K49" s="21" t="str">
        <f t="shared" si="7"/>
        <v>แพ้</v>
      </c>
      <c r="L49" s="20" t="s">
        <v>106</v>
      </c>
      <c r="M49" s="23" t="s">
        <v>86</v>
      </c>
      <c r="O49" s="5" t="str">
        <f t="shared" si="1"/>
        <v>สหรัฐอาหรับเอมิเรตส์ ชนะ</v>
      </c>
      <c r="P49" s="5" t="str">
        <f t="shared" si="2"/>
        <v>อินโดนีเซีย แพ้</v>
      </c>
      <c r="Q49" s="6">
        <f t="shared" si="3"/>
        <v>5</v>
      </c>
      <c r="R49" s="6">
        <f t="shared" si="4"/>
        <v>0</v>
      </c>
      <c r="T49" s="1" t="str">
        <f t="shared" si="5"/>
        <v>สหรัฐอาหรับเอมิเรตส์</v>
      </c>
      <c r="U49" s="1" t="str">
        <f t="shared" si="6"/>
        <v>อินโดนีเซีย</v>
      </c>
    </row>
    <row r="50" spans="1:21" x14ac:dyDescent="0.55000000000000004">
      <c r="A50" s="1" t="str">
        <f>IFERROR(INDEX(กลุ่ม!#REF!,MATCH($J50,กลุ่ม!$O$5:$O$65,0)),"")</f>
        <v/>
      </c>
      <c r="B50" s="18">
        <v>47</v>
      </c>
      <c r="C50" s="55">
        <v>43748.958333333336</v>
      </c>
      <c r="D50" s="19" t="str">
        <f>IFERROR(INDEX(กลุ่ม!$N$5:$N$65,MATCH($E50,กลุ่ม!$O$5:$O$65,0)),"")</f>
        <v>B2</v>
      </c>
      <c r="E50" s="20" t="s">
        <v>14</v>
      </c>
      <c r="F50" s="21" t="str">
        <f t="shared" si="0"/>
        <v>เสมอ</v>
      </c>
      <c r="G50" s="15">
        <v>0</v>
      </c>
      <c r="H50" s="15">
        <v>0</v>
      </c>
      <c r="I50" s="22" t="str">
        <f>IFERROR(INDEX(กลุ่ม!$N$5:$N$65,MATCH($J50,กลุ่ม!$O$5:$O$65,0)),"")</f>
        <v>B1</v>
      </c>
      <c r="J50" s="20" t="s">
        <v>13</v>
      </c>
      <c r="K50" s="21" t="str">
        <f t="shared" si="7"/>
        <v>เสมอ</v>
      </c>
      <c r="L50" s="20" t="s">
        <v>107</v>
      </c>
      <c r="M50" s="23" t="s">
        <v>14</v>
      </c>
      <c r="O50" s="5" t="str">
        <f t="shared" si="1"/>
        <v>จอร์แดน เสมอ</v>
      </c>
      <c r="P50" s="5" t="str">
        <f t="shared" si="2"/>
        <v>คูเวต เสมอ</v>
      </c>
      <c r="Q50" s="6">
        <f t="shared" si="3"/>
        <v>0</v>
      </c>
      <c r="R50" s="6">
        <f t="shared" si="4"/>
        <v>0</v>
      </c>
      <c r="T50" s="1" t="str">
        <f t="shared" si="5"/>
        <v>จอร์แดน</v>
      </c>
      <c r="U50" s="1" t="str">
        <f t="shared" si="6"/>
        <v>คูเวต</v>
      </c>
    </row>
    <row r="51" spans="1:21" x14ac:dyDescent="0.55000000000000004">
      <c r="A51" s="1" t="str">
        <f>IFERROR(INDEX(กลุ่ม!#REF!,MATCH($J51,กลุ่ม!$O$5:$O$65,0)),"")</f>
        <v/>
      </c>
      <c r="B51" s="18">
        <v>48</v>
      </c>
      <c r="C51" s="55">
        <v>43748.958333333336</v>
      </c>
      <c r="D51" s="19" t="str">
        <f>IFERROR(INDEX(กลุ่ม!$N$5:$N$65,MATCH($E51,กลุ่ม!$O$5:$O$65,0)),"")</f>
        <v>H4</v>
      </c>
      <c r="E51" s="20" t="s">
        <v>42</v>
      </c>
      <c r="F51" s="21" t="str">
        <f t="shared" si="0"/>
        <v>ชนะ</v>
      </c>
      <c r="G51" s="15">
        <v>2</v>
      </c>
      <c r="H51" s="15">
        <v>1</v>
      </c>
      <c r="I51" s="22" t="str">
        <f>IFERROR(INDEX(กลุ่ม!$N$5:$N$65,MATCH($J51,กลุ่ม!$O$5:$O$65,0)),"")</f>
        <v>H2</v>
      </c>
      <c r="J51" s="20" t="s">
        <v>40</v>
      </c>
      <c r="K51" s="21" t="str">
        <f t="shared" si="7"/>
        <v>แพ้</v>
      </c>
      <c r="L51" s="20" t="s">
        <v>103</v>
      </c>
      <c r="M51" s="23" t="s">
        <v>42</v>
      </c>
      <c r="O51" s="5" t="str">
        <f t="shared" si="1"/>
        <v>เลบานอน ชนะ</v>
      </c>
      <c r="P51" s="5" t="str">
        <f t="shared" si="2"/>
        <v>เติร์กเมนิสถาน แพ้</v>
      </c>
      <c r="Q51" s="6">
        <f t="shared" si="3"/>
        <v>2</v>
      </c>
      <c r="R51" s="6">
        <f t="shared" si="4"/>
        <v>1</v>
      </c>
      <c r="T51" s="1" t="str">
        <f t="shared" si="5"/>
        <v>เลบานอน</v>
      </c>
      <c r="U51" s="1" t="str">
        <f t="shared" si="6"/>
        <v>เติร์กเมนิสถาน</v>
      </c>
    </row>
    <row r="52" spans="1:21" x14ac:dyDescent="0.55000000000000004">
      <c r="A52" s="1" t="str">
        <f>IFERROR(INDEX(กลุ่ม!#REF!,MATCH($J52,กลุ่ม!$O$5:$O$65,0)),"")</f>
        <v/>
      </c>
      <c r="B52" s="18">
        <v>49</v>
      </c>
      <c r="C52" s="55">
        <v>43753.625</v>
      </c>
      <c r="D52" s="19" t="str">
        <f>IFERROR(INDEX(กลุ่ม!$N$5:$N$65,MATCH($E52,กลุ่ม!$O$5:$O$65,0)),"")</f>
        <v>F2</v>
      </c>
      <c r="E52" s="20" t="s">
        <v>32</v>
      </c>
      <c r="F52" s="21" t="str">
        <f t="shared" si="0"/>
        <v>แพ้</v>
      </c>
      <c r="G52" s="15">
        <v>1</v>
      </c>
      <c r="H52" s="15">
        <v>2</v>
      </c>
      <c r="I52" s="22" t="str">
        <f>IFERROR(INDEX(กลุ่ม!$N$5:$N$65,MATCH($J52,กลุ่ม!$O$5:$O$65,0)),"")</f>
        <v>F5</v>
      </c>
      <c r="J52" s="20" t="s">
        <v>35</v>
      </c>
      <c r="K52" s="21" t="str">
        <f t="shared" si="7"/>
        <v>ชนะ</v>
      </c>
      <c r="L52" s="20" t="s">
        <v>62</v>
      </c>
      <c r="M52" s="23" t="s">
        <v>32</v>
      </c>
      <c r="O52" s="5" t="str">
        <f t="shared" si="1"/>
        <v>มองโกเลีย แพ้</v>
      </c>
      <c r="P52" s="5" t="str">
        <f t="shared" si="2"/>
        <v>คีร์กีซสถาน ชนะ</v>
      </c>
      <c r="Q52" s="6">
        <f t="shared" si="3"/>
        <v>1</v>
      </c>
      <c r="R52" s="6">
        <f t="shared" si="4"/>
        <v>2</v>
      </c>
      <c r="T52" s="1" t="str">
        <f t="shared" si="5"/>
        <v>มองโกเลีย</v>
      </c>
      <c r="U52" s="1" t="str">
        <f t="shared" si="6"/>
        <v>คีร์กีซสถาน</v>
      </c>
    </row>
    <row r="53" spans="1:21" x14ac:dyDescent="0.55000000000000004">
      <c r="A53" s="1" t="str">
        <f>IFERROR(INDEX(กลุ่ม!#REF!,MATCH($J53,กลุ่ม!$O$5:$O$65,0)),"")</f>
        <v/>
      </c>
      <c r="B53" s="18">
        <v>50</v>
      </c>
      <c r="C53" s="55">
        <v>43753.645833333336</v>
      </c>
      <c r="D53" s="19" t="str">
        <f>IFERROR(INDEX(กลุ่ม!$N$5:$N$65,MATCH($E53,กลุ่ม!$O$5:$O$65,0)),"")</f>
        <v>H1</v>
      </c>
      <c r="E53" s="20" t="s">
        <v>39</v>
      </c>
      <c r="F53" s="21" t="str">
        <f t="shared" si="0"/>
        <v>เสมอ</v>
      </c>
      <c r="G53" s="15">
        <v>0</v>
      </c>
      <c r="H53" s="15">
        <v>0</v>
      </c>
      <c r="I53" s="22" t="str">
        <f>IFERROR(INDEX(กลุ่ม!$N$5:$N$65,MATCH($J53,กลุ่ม!$O$5:$O$65,0)),"")</f>
        <v>H3</v>
      </c>
      <c r="J53" s="20" t="s">
        <v>41</v>
      </c>
      <c r="K53" s="21" t="str">
        <f t="shared" si="7"/>
        <v>เสมอ</v>
      </c>
      <c r="L53" s="20" t="s">
        <v>60</v>
      </c>
      <c r="M53" s="23" t="s">
        <v>39</v>
      </c>
      <c r="O53" s="5" t="str">
        <f t="shared" si="1"/>
        <v>เกาหลีเหนือ เสมอ</v>
      </c>
      <c r="P53" s="5" t="str">
        <f t="shared" si="2"/>
        <v>เกาหลีใต้ เสมอ</v>
      </c>
      <c r="Q53" s="6">
        <f t="shared" si="3"/>
        <v>0</v>
      </c>
      <c r="R53" s="6">
        <f t="shared" si="4"/>
        <v>0</v>
      </c>
      <c r="T53" s="1" t="str">
        <f t="shared" si="5"/>
        <v>เกาหลีเหนือ</v>
      </c>
      <c r="U53" s="1" t="str">
        <f t="shared" si="6"/>
        <v>เกาหลีใต้</v>
      </c>
    </row>
    <row r="54" spans="1:21" x14ac:dyDescent="0.55000000000000004">
      <c r="B54" s="18">
        <v>51</v>
      </c>
      <c r="C54" s="55">
        <v>43753.770833333336</v>
      </c>
      <c r="D54" s="19" t="str">
        <f>IFERROR(INDEX(กลุ่ม!$N$5:$N$65,MATCH($E54,กลุ่ม!$O$5:$O$65,0)),"")</f>
        <v>A5</v>
      </c>
      <c r="E54" s="20" t="s">
        <v>6</v>
      </c>
      <c r="F54" s="21" t="str">
        <f t="shared" si="0"/>
        <v>เสมอ</v>
      </c>
      <c r="G54" s="15">
        <v>0</v>
      </c>
      <c r="H54" s="15">
        <v>0</v>
      </c>
      <c r="I54" s="22" t="str">
        <f>IFERROR(INDEX(กลุ่ม!$N$5:$N$65,MATCH($J54,กลุ่ม!$O$5:$O$65,0)),"")</f>
        <v>A3</v>
      </c>
      <c r="J54" s="20" t="s">
        <v>4</v>
      </c>
      <c r="K54" s="21" t="str">
        <f t="shared" si="7"/>
        <v>เสมอ</v>
      </c>
      <c r="L54" s="20" t="s">
        <v>114</v>
      </c>
      <c r="M54" s="23" t="s">
        <v>6</v>
      </c>
      <c r="O54" s="5" t="str">
        <f t="shared" si="1"/>
        <v>ฟิลิปปินส์ เสมอ</v>
      </c>
      <c r="P54" s="5" t="str">
        <f t="shared" si="2"/>
        <v>จีน เสมอ</v>
      </c>
      <c r="Q54" s="6">
        <f t="shared" si="3"/>
        <v>0</v>
      </c>
      <c r="R54" s="6">
        <f t="shared" si="4"/>
        <v>0</v>
      </c>
      <c r="T54" s="1" t="str">
        <f t="shared" si="5"/>
        <v>ฟิลิปปินส์</v>
      </c>
      <c r="U54" s="1" t="str">
        <f t="shared" si="6"/>
        <v>จีน</v>
      </c>
    </row>
    <row r="55" spans="1:21" x14ac:dyDescent="0.55000000000000004">
      <c r="B55" s="18">
        <v>52</v>
      </c>
      <c r="C55" s="55">
        <v>43753.770833333336</v>
      </c>
      <c r="D55" s="19" t="str">
        <f>IFERROR(INDEX(กลุ่ม!$N$5:$N$65,MATCH($E55,กลุ่ม!$O$5:$O$65,0)),"")</f>
        <v>C2</v>
      </c>
      <c r="E55" s="20" t="s">
        <v>19</v>
      </c>
      <c r="F55" s="21" t="str">
        <f t="shared" si="0"/>
        <v>แพ้</v>
      </c>
      <c r="G55" s="15">
        <v>0</v>
      </c>
      <c r="H55" s="15">
        <v>4</v>
      </c>
      <c r="I55" s="22" t="str">
        <f>IFERROR(INDEX(กลุ่ม!$N$5:$N$65,MATCH($J55,กลุ่ม!$O$5:$O$65,0)),"")</f>
        <v>C4</v>
      </c>
      <c r="J55" s="20" t="s">
        <v>21</v>
      </c>
      <c r="K55" s="21" t="str">
        <f t="shared" si="7"/>
        <v>ชนะ</v>
      </c>
      <c r="L55" s="20" t="s">
        <v>115</v>
      </c>
      <c r="M55" s="23" t="s">
        <v>19</v>
      </c>
      <c r="O55" s="5" t="str">
        <f t="shared" si="1"/>
        <v>กัมพูชา แพ้</v>
      </c>
      <c r="P55" s="5" t="str">
        <f t="shared" si="2"/>
        <v>อิรัก ชนะ</v>
      </c>
      <c r="Q55" s="6">
        <f t="shared" si="3"/>
        <v>0</v>
      </c>
      <c r="R55" s="6">
        <f t="shared" si="4"/>
        <v>4</v>
      </c>
      <c r="T55" s="1" t="str">
        <f t="shared" si="5"/>
        <v>กัมพูชา</v>
      </c>
      <c r="U55" s="1" t="str">
        <f t="shared" si="6"/>
        <v>อิรัก</v>
      </c>
    </row>
    <row r="56" spans="1:21" x14ac:dyDescent="0.55000000000000004">
      <c r="B56" s="18">
        <v>53</v>
      </c>
      <c r="C56" s="55">
        <v>43753.78125</v>
      </c>
      <c r="D56" s="19" t="str">
        <f>IFERROR(INDEX(กลุ่ม!$N$5:$N$65,MATCH($E56,กลุ่ม!$O$5:$O$65,0)),"")</f>
        <v>D3</v>
      </c>
      <c r="E56" s="20" t="s">
        <v>25</v>
      </c>
      <c r="F56" s="21" t="str">
        <f t="shared" si="0"/>
        <v>แพ้</v>
      </c>
      <c r="G56" s="15">
        <v>1</v>
      </c>
      <c r="H56" s="15">
        <v>3</v>
      </c>
      <c r="I56" s="22" t="str">
        <f>IFERROR(INDEX(กลุ่ม!$N$5:$N$65,MATCH($J56,กลุ่ม!$O$5:$O$65,0)),"")</f>
        <v>D5</v>
      </c>
      <c r="J56" s="20" t="s">
        <v>71</v>
      </c>
      <c r="K56" s="21" t="str">
        <f t="shared" si="7"/>
        <v>ชนะ</v>
      </c>
      <c r="L56" s="20" t="s">
        <v>67</v>
      </c>
      <c r="M56" s="23" t="s">
        <v>25</v>
      </c>
      <c r="O56" s="5" t="str">
        <f t="shared" si="1"/>
        <v>สิงคโปร์ แพ้</v>
      </c>
      <c r="P56" s="5" t="str">
        <f t="shared" si="2"/>
        <v>อุซเบกิสถาน ชนะ</v>
      </c>
      <c r="Q56" s="6">
        <f t="shared" si="3"/>
        <v>1</v>
      </c>
      <c r="R56" s="6">
        <f t="shared" si="4"/>
        <v>3</v>
      </c>
      <c r="T56" s="1" t="str">
        <f t="shared" si="5"/>
        <v>สิงคโปร์</v>
      </c>
      <c r="U56" s="1" t="str">
        <f t="shared" si="6"/>
        <v>อุซเบกิสถาน</v>
      </c>
    </row>
    <row r="57" spans="1:21" x14ac:dyDescent="0.55000000000000004">
      <c r="B57" s="18">
        <v>54</v>
      </c>
      <c r="C57" s="55">
        <v>43753.791666666664</v>
      </c>
      <c r="D57" s="19" t="str">
        <f>IFERROR(INDEX(กลุ่ม!$N$5:$N$65,MATCH($E57,กลุ่ม!$O$5:$O$65,0)),"")</f>
        <v>G3</v>
      </c>
      <c r="E57" s="20" t="s">
        <v>56</v>
      </c>
      <c r="F57" s="21" t="str">
        <f t="shared" si="0"/>
        <v>ชนะ</v>
      </c>
      <c r="G57" s="15">
        <v>2</v>
      </c>
      <c r="H57" s="15">
        <v>1</v>
      </c>
      <c r="I57" s="22" t="str">
        <f>IFERROR(INDEX(กลุ่ม!$N$5:$N$65,MATCH($J57,กลุ่ม!$O$5:$O$65,0)),"")</f>
        <v>G4</v>
      </c>
      <c r="J57" s="20" t="s">
        <v>86</v>
      </c>
      <c r="K57" s="21" t="str">
        <f t="shared" si="7"/>
        <v>แพ้</v>
      </c>
      <c r="L57" s="20" t="s">
        <v>116</v>
      </c>
      <c r="M57" s="23" t="s">
        <v>56</v>
      </c>
      <c r="O57" s="5" t="str">
        <f t="shared" si="1"/>
        <v>ไทย ชนะ</v>
      </c>
      <c r="P57" s="5" t="str">
        <f t="shared" si="2"/>
        <v>สหรัฐอาหรับเอมิเรตส์ แพ้</v>
      </c>
      <c r="Q57" s="6">
        <f t="shared" si="3"/>
        <v>2</v>
      </c>
      <c r="R57" s="6">
        <f t="shared" si="4"/>
        <v>1</v>
      </c>
      <c r="T57" s="1" t="str">
        <f t="shared" si="5"/>
        <v>ไทย</v>
      </c>
      <c r="U57" s="1" t="str">
        <f t="shared" si="6"/>
        <v>สหรัฐอาหรับเอมิเรตส์</v>
      </c>
    </row>
    <row r="58" spans="1:21" x14ac:dyDescent="0.55000000000000004">
      <c r="B58" s="18">
        <v>55</v>
      </c>
      <c r="C58" s="55">
        <v>43753.791666666664</v>
      </c>
      <c r="D58" s="19" t="str">
        <f>IFERROR(INDEX(กลุ่ม!$N$5:$N$65,MATCH($E58,กลุ่ม!$O$5:$O$65,0)),"")</f>
        <v>F1</v>
      </c>
      <c r="E58" s="20" t="s">
        <v>31</v>
      </c>
      <c r="F58" s="21" t="str">
        <f t="shared" si="0"/>
        <v>แพ้</v>
      </c>
      <c r="G58" s="15">
        <v>0</v>
      </c>
      <c r="H58" s="15">
        <v>3</v>
      </c>
      <c r="I58" s="22" t="str">
        <f>IFERROR(INDEX(กลุ่ม!$N$5:$N$65,MATCH($J58,กลุ่ม!$O$5:$O$65,0)),"")</f>
        <v>F3</v>
      </c>
      <c r="J58" s="20" t="s">
        <v>33</v>
      </c>
      <c r="K58" s="21" t="str">
        <f t="shared" si="7"/>
        <v>ชนะ</v>
      </c>
      <c r="L58" s="20" t="s">
        <v>75</v>
      </c>
      <c r="M58" s="23" t="s">
        <v>31</v>
      </c>
      <c r="O58" s="5" t="str">
        <f t="shared" si="1"/>
        <v>ทาจิกิสถาน แพ้</v>
      </c>
      <c r="P58" s="5" t="str">
        <f t="shared" si="2"/>
        <v>ญี่ปุ่น ชนะ</v>
      </c>
      <c r="Q58" s="6">
        <f t="shared" si="3"/>
        <v>0</v>
      </c>
      <c r="R58" s="6">
        <f t="shared" si="4"/>
        <v>3</v>
      </c>
      <c r="T58" s="1" t="str">
        <f t="shared" si="5"/>
        <v>ทาจิกิสถาน</v>
      </c>
      <c r="U58" s="1" t="str">
        <f t="shared" si="6"/>
        <v>ญี่ปุ่น</v>
      </c>
    </row>
    <row r="59" spans="1:21" x14ac:dyDescent="0.55000000000000004">
      <c r="B59" s="18">
        <v>56</v>
      </c>
      <c r="C59" s="55">
        <v>43753.791666666664</v>
      </c>
      <c r="D59" s="19" t="str">
        <f>IFERROR(INDEX(กลุ่ม!$N$5:$N$65,MATCH($E59,กลุ่ม!$O$5:$O$65,0)),"")</f>
        <v>A4</v>
      </c>
      <c r="E59" s="20" t="s">
        <v>5</v>
      </c>
      <c r="F59" s="21" t="str">
        <f t="shared" si="0"/>
        <v>แพ้</v>
      </c>
      <c r="G59" s="15">
        <v>0</v>
      </c>
      <c r="H59" s="15">
        <v>4</v>
      </c>
      <c r="I59" s="22" t="str">
        <f>IFERROR(INDEX(กลุ่ม!$N$5:$N$65,MATCH($J59,กลุ่ม!$O$5:$O$65,0)),"")</f>
        <v>A1</v>
      </c>
      <c r="J59" s="20" t="s">
        <v>2</v>
      </c>
      <c r="K59" s="21" t="str">
        <f t="shared" si="7"/>
        <v>ชนะ</v>
      </c>
      <c r="L59" s="20" t="s">
        <v>116</v>
      </c>
      <c r="M59" s="23" t="s">
        <v>5</v>
      </c>
      <c r="O59" s="5" t="str">
        <f t="shared" si="1"/>
        <v>กวม แพ้</v>
      </c>
      <c r="P59" s="5" t="str">
        <f t="shared" si="2"/>
        <v>ซีเรีย ชนะ</v>
      </c>
      <c r="Q59" s="6">
        <f t="shared" si="3"/>
        <v>0</v>
      </c>
      <c r="R59" s="6">
        <f t="shared" si="4"/>
        <v>4</v>
      </c>
      <c r="T59" s="1" t="str">
        <f t="shared" si="5"/>
        <v>กวม</v>
      </c>
      <c r="U59" s="1" t="str">
        <f t="shared" si="6"/>
        <v>ซีเรีย</v>
      </c>
    </row>
    <row r="60" spans="1:21" x14ac:dyDescent="0.55000000000000004">
      <c r="B60" s="18">
        <v>57</v>
      </c>
      <c r="C60" s="55">
        <v>43753.8125</v>
      </c>
      <c r="D60" s="19" t="str">
        <f>IFERROR(INDEX(กลุ่ม!$N$5:$N$65,MATCH($E60,กลุ่ม!$O$5:$O$65,0)),"")</f>
        <v>G5</v>
      </c>
      <c r="E60" s="20" t="s">
        <v>38</v>
      </c>
      <c r="F60" s="21" t="str">
        <f t="shared" si="0"/>
        <v>แพ้</v>
      </c>
      <c r="G60" s="15">
        <v>1</v>
      </c>
      <c r="H60" s="15">
        <v>3</v>
      </c>
      <c r="I60" s="22" t="str">
        <f>IFERROR(INDEX(กลุ่ม!$N$5:$N$65,MATCH($J60,กลุ่ม!$O$5:$O$65,0)),"")</f>
        <v>G2</v>
      </c>
      <c r="J60" s="20" t="s">
        <v>37</v>
      </c>
      <c r="K60" s="21" t="str">
        <f t="shared" si="7"/>
        <v>ชนะ</v>
      </c>
      <c r="L60" s="20" t="s">
        <v>72</v>
      </c>
      <c r="M60" s="23" t="s">
        <v>38</v>
      </c>
      <c r="O60" s="5" t="str">
        <f t="shared" si="1"/>
        <v>อินโดนีเซีย แพ้</v>
      </c>
      <c r="P60" s="5" t="str">
        <f t="shared" si="2"/>
        <v>เวียดนาม ชนะ</v>
      </c>
      <c r="Q60" s="6">
        <f t="shared" si="3"/>
        <v>1</v>
      </c>
      <c r="R60" s="6">
        <f t="shared" si="4"/>
        <v>3</v>
      </c>
      <c r="T60" s="1" t="str">
        <f t="shared" si="5"/>
        <v>อินโดนีเซีย</v>
      </c>
      <c r="U60" s="1" t="str">
        <f t="shared" si="6"/>
        <v>เวียดนาม</v>
      </c>
    </row>
    <row r="61" spans="1:21" x14ac:dyDescent="0.55000000000000004">
      <c r="B61" s="18">
        <v>58</v>
      </c>
      <c r="C61" s="55">
        <v>43753.854166666664</v>
      </c>
      <c r="D61" s="19" t="str">
        <f>IFERROR(INDEX(กลุ่ม!$N$5:$N$65,MATCH($E61,กลุ่ม!$O$5:$O$65,0)),"")</f>
        <v>E4</v>
      </c>
      <c r="E61" s="20" t="s">
        <v>29</v>
      </c>
      <c r="F61" s="21" t="str">
        <f t="shared" si="0"/>
        <v>เสมอ</v>
      </c>
      <c r="G61" s="15">
        <v>1</v>
      </c>
      <c r="H61" s="15">
        <v>1</v>
      </c>
      <c r="I61" s="22" t="str">
        <f>IFERROR(INDEX(กลุ่ม!$N$5:$N$65,MATCH($J61,กลุ่ม!$O$5:$O$65,0)),"")</f>
        <v>E3</v>
      </c>
      <c r="J61" s="20" t="s">
        <v>28</v>
      </c>
      <c r="K61" s="21" t="str">
        <f t="shared" si="7"/>
        <v>เสมอ</v>
      </c>
      <c r="L61" s="20" t="s">
        <v>117</v>
      </c>
      <c r="M61" s="23" t="s">
        <v>29</v>
      </c>
      <c r="O61" s="5" t="str">
        <f t="shared" si="1"/>
        <v>อินเดีย เสมอ</v>
      </c>
      <c r="P61" s="5" t="str">
        <f t="shared" si="2"/>
        <v>บังคลาเทศ เสมอ</v>
      </c>
      <c r="Q61" s="6">
        <f t="shared" si="3"/>
        <v>1</v>
      </c>
      <c r="R61" s="6">
        <f t="shared" si="4"/>
        <v>1</v>
      </c>
      <c r="T61" s="1" t="str">
        <f t="shared" si="5"/>
        <v>อินเดีย</v>
      </c>
      <c r="U61" s="1" t="str">
        <f t="shared" si="6"/>
        <v>บังคลาเทศ</v>
      </c>
    </row>
    <row r="62" spans="1:21" x14ac:dyDescent="0.55000000000000004">
      <c r="B62" s="18">
        <v>59</v>
      </c>
      <c r="C62" s="55">
        <v>43753.875</v>
      </c>
      <c r="D62" s="19" t="str">
        <f>IFERROR(INDEX(กลุ่ม!$N$5:$N$65,MATCH($E62,กลุ่ม!$O$5:$O$65,0)),"")</f>
        <v>D1</v>
      </c>
      <c r="E62" s="20" t="s">
        <v>23</v>
      </c>
      <c r="F62" s="21" t="str">
        <f t="shared" si="0"/>
        <v>เสมอ</v>
      </c>
      <c r="G62" s="15">
        <v>0</v>
      </c>
      <c r="H62" s="15">
        <v>0</v>
      </c>
      <c r="I62" s="22" t="str">
        <f>IFERROR(INDEX(กลุ่ม!$N$5:$N$65,MATCH($J62,กลุ่ม!$O$5:$O$65,0)),"")</f>
        <v>D4</v>
      </c>
      <c r="J62" s="20" t="s">
        <v>91</v>
      </c>
      <c r="K62" s="21" t="str">
        <f t="shared" si="7"/>
        <v>เสมอ</v>
      </c>
      <c r="L62" s="20" t="s">
        <v>118</v>
      </c>
      <c r="M62" s="23" t="s">
        <v>23</v>
      </c>
      <c r="O62" s="5" t="str">
        <f t="shared" si="1"/>
        <v>ปาเลสไตน์ เสมอ</v>
      </c>
      <c r="P62" s="5" t="str">
        <f t="shared" si="2"/>
        <v>ซาอุดิอาระเบีย เสมอ</v>
      </c>
      <c r="Q62" s="6">
        <f t="shared" si="3"/>
        <v>0</v>
      </c>
      <c r="R62" s="6">
        <f t="shared" si="4"/>
        <v>0</v>
      </c>
      <c r="T62" s="1" t="str">
        <f t="shared" si="5"/>
        <v>ปาเลสไตน์</v>
      </c>
      <c r="U62" s="1" t="str">
        <f t="shared" si="6"/>
        <v>ซาอุดิอาระเบีย</v>
      </c>
    </row>
    <row r="63" spans="1:21" x14ac:dyDescent="0.55000000000000004">
      <c r="B63" s="18">
        <v>60</v>
      </c>
      <c r="C63" s="55">
        <v>43753.875</v>
      </c>
      <c r="D63" s="19" t="str">
        <f>IFERROR(INDEX(กลุ่ม!$N$5:$N$65,MATCH($E63,กลุ่ม!$O$5:$O$65,0)),"")</f>
        <v>H5</v>
      </c>
      <c r="E63" s="20" t="s">
        <v>43</v>
      </c>
      <c r="F63" s="21" t="str">
        <f t="shared" si="0"/>
        <v>แพ้</v>
      </c>
      <c r="G63" s="15">
        <v>0</v>
      </c>
      <c r="H63" s="15">
        <v>3</v>
      </c>
      <c r="I63" s="22" t="str">
        <f>IFERROR(INDEX(กลุ่ม!$N$5:$N$65,MATCH($J63,กลุ่ม!$O$5:$O$65,0)),"")</f>
        <v>H4</v>
      </c>
      <c r="J63" s="20" t="s">
        <v>42</v>
      </c>
      <c r="K63" s="21" t="str">
        <f t="shared" si="7"/>
        <v>ชนะ</v>
      </c>
      <c r="L63" s="20" t="s">
        <v>73</v>
      </c>
      <c r="M63" s="23" t="s">
        <v>43</v>
      </c>
      <c r="O63" s="5" t="str">
        <f t="shared" si="1"/>
        <v>ศรีลังกา แพ้</v>
      </c>
      <c r="P63" s="5" t="str">
        <f t="shared" si="2"/>
        <v>เลบานอน ชนะ</v>
      </c>
      <c r="Q63" s="6">
        <f t="shared" si="3"/>
        <v>0</v>
      </c>
      <c r="R63" s="6">
        <f t="shared" si="4"/>
        <v>3</v>
      </c>
      <c r="T63" s="1" t="str">
        <f t="shared" si="5"/>
        <v>ศรีลังกา</v>
      </c>
      <c r="U63" s="1" t="str">
        <f t="shared" si="6"/>
        <v>เลบานอน</v>
      </c>
    </row>
    <row r="64" spans="1:21" x14ac:dyDescent="0.55000000000000004">
      <c r="B64" s="18">
        <v>61</v>
      </c>
      <c r="C64" s="55">
        <v>43753.958333333336</v>
      </c>
      <c r="D64" s="19" t="str">
        <f>IFERROR(INDEX(กลุ่ม!$N$5:$N$65,MATCH($E64,กลุ่ม!$O$5:$O$65,0)),"")</f>
        <v>B2</v>
      </c>
      <c r="E64" s="20" t="s">
        <v>14</v>
      </c>
      <c r="F64" s="21" t="str">
        <f t="shared" si="0"/>
        <v>ชนะ</v>
      </c>
      <c r="G64" s="15">
        <v>3</v>
      </c>
      <c r="H64" s="15">
        <v>0</v>
      </c>
      <c r="I64" s="22" t="str">
        <f>IFERROR(INDEX(กลุ่ม!$N$5:$N$65,MATCH($J64,กลุ่ม!$O$5:$O$65,0)),"")</f>
        <v>B5</v>
      </c>
      <c r="J64" s="20" t="s">
        <v>17</v>
      </c>
      <c r="K64" s="21" t="str">
        <f t="shared" si="7"/>
        <v>แพ้</v>
      </c>
      <c r="L64" s="20" t="s">
        <v>107</v>
      </c>
      <c r="M64" s="23" t="s">
        <v>14</v>
      </c>
      <c r="O64" s="5" t="str">
        <f t="shared" si="1"/>
        <v>จอร์แดน ชนะ</v>
      </c>
      <c r="P64" s="5" t="str">
        <f t="shared" si="2"/>
        <v>เนปาล แพ้</v>
      </c>
      <c r="Q64" s="6">
        <f t="shared" si="3"/>
        <v>3</v>
      </c>
      <c r="R64" s="6">
        <f t="shared" si="4"/>
        <v>0</v>
      </c>
      <c r="T64" s="1" t="str">
        <f t="shared" si="5"/>
        <v>จอร์แดน</v>
      </c>
      <c r="U64" s="1" t="str">
        <f t="shared" si="6"/>
        <v>เนปาล</v>
      </c>
    </row>
    <row r="65" spans="2:21" x14ac:dyDescent="0.55000000000000004">
      <c r="B65" s="18">
        <v>62</v>
      </c>
      <c r="C65" s="55">
        <v>43753.979166666664</v>
      </c>
      <c r="D65" s="19" t="str">
        <f>IFERROR(INDEX(กลุ่ม!$N$5:$N$65,MATCH($E65,กลุ่ม!$O$5:$O$65,0)),"")</f>
        <v>E1</v>
      </c>
      <c r="E65" s="20" t="s">
        <v>26</v>
      </c>
      <c r="F65" s="21" t="str">
        <f t="shared" si="0"/>
        <v>ชนะ</v>
      </c>
      <c r="G65" s="15">
        <v>2</v>
      </c>
      <c r="H65" s="15">
        <v>1</v>
      </c>
      <c r="I65" s="22" t="str">
        <f>IFERROR(INDEX(กลุ่ม!$N$5:$N$65,MATCH($J65,กลุ่ม!$O$5:$O$65,0)),"")</f>
        <v>E2</v>
      </c>
      <c r="J65" s="20" t="s">
        <v>27</v>
      </c>
      <c r="K65" s="21" t="str">
        <f t="shared" si="7"/>
        <v>แพ้</v>
      </c>
      <c r="L65" s="20" t="s">
        <v>79</v>
      </c>
      <c r="M65" s="23" t="s">
        <v>26</v>
      </c>
      <c r="O65" s="5" t="str">
        <f t="shared" si="1"/>
        <v>กาต้าร์ ชนะ</v>
      </c>
      <c r="P65" s="5" t="str">
        <f t="shared" si="2"/>
        <v>โอมาน แพ้</v>
      </c>
      <c r="Q65" s="6">
        <f t="shared" si="3"/>
        <v>2</v>
      </c>
      <c r="R65" s="6">
        <f t="shared" si="4"/>
        <v>1</v>
      </c>
      <c r="T65" s="1" t="str">
        <f t="shared" si="5"/>
        <v>กาต้าร์</v>
      </c>
      <c r="U65" s="1" t="str">
        <f t="shared" si="6"/>
        <v>โอมาน</v>
      </c>
    </row>
    <row r="66" spans="2:21" x14ac:dyDescent="0.55000000000000004">
      <c r="B66" s="18">
        <v>63</v>
      </c>
      <c r="C66" s="55">
        <v>43753.979166666664</v>
      </c>
      <c r="D66" s="19" t="str">
        <f>IFERROR(INDEX(กลุ่ม!$N$5:$N$65,MATCH($E66,กลุ่ม!$O$5:$O$65,0)),"")</f>
        <v>C1</v>
      </c>
      <c r="E66" s="20" t="s">
        <v>18</v>
      </c>
      <c r="F66" s="21" t="str">
        <f t="shared" si="0"/>
        <v>ชนะ</v>
      </c>
      <c r="G66" s="15">
        <v>1</v>
      </c>
      <c r="H66" s="15">
        <v>0</v>
      </c>
      <c r="I66" s="22" t="str">
        <f>IFERROR(INDEX(กลุ่ม!$N$5:$N$65,MATCH($J66,กลุ่ม!$O$5:$O$65,0)),"")</f>
        <v>C5</v>
      </c>
      <c r="J66" s="20" t="s">
        <v>22</v>
      </c>
      <c r="K66" s="21" t="str">
        <f t="shared" si="7"/>
        <v>แพ้</v>
      </c>
      <c r="L66" s="20" t="s">
        <v>80</v>
      </c>
      <c r="M66" s="23" t="s">
        <v>18</v>
      </c>
      <c r="O66" s="5" t="str">
        <f t="shared" si="1"/>
        <v>บาห์เรน ชนะ</v>
      </c>
      <c r="P66" s="5" t="str">
        <f t="shared" si="2"/>
        <v>อิหร่าน แพ้</v>
      </c>
      <c r="Q66" s="6">
        <f t="shared" si="3"/>
        <v>1</v>
      </c>
      <c r="R66" s="6">
        <f t="shared" si="4"/>
        <v>0</v>
      </c>
      <c r="T66" s="1" t="str">
        <f t="shared" si="5"/>
        <v>บาห์เรน</v>
      </c>
      <c r="U66" s="1" t="str">
        <f t="shared" si="6"/>
        <v>อิหร่าน</v>
      </c>
    </row>
    <row r="67" spans="2:21" x14ac:dyDescent="0.55000000000000004">
      <c r="B67" s="18">
        <v>64</v>
      </c>
      <c r="C67" s="55">
        <v>43754.006944444445</v>
      </c>
      <c r="D67" s="19" t="str">
        <f>IFERROR(INDEX(กลุ่ม!$N$5:$N$65,MATCH($E67,กลุ่ม!$O$5:$O$65,0)),"")</f>
        <v>B4</v>
      </c>
      <c r="E67" s="20" t="s">
        <v>16</v>
      </c>
      <c r="F67" s="21" t="str">
        <f t="shared" si="0"/>
        <v>แพ้</v>
      </c>
      <c r="G67" s="15">
        <v>1</v>
      </c>
      <c r="H67" s="15">
        <v>7</v>
      </c>
      <c r="I67" s="22" t="str">
        <f>IFERROR(INDEX(กลุ่ม!$N$5:$N$65,MATCH($J67,กลุ่ม!$O$5:$O$65,0)),"")</f>
        <v>B3</v>
      </c>
      <c r="J67" s="20" t="s">
        <v>15</v>
      </c>
      <c r="K67" s="21" t="str">
        <f t="shared" si="7"/>
        <v>ชนะ</v>
      </c>
      <c r="L67" s="20" t="s">
        <v>119</v>
      </c>
      <c r="M67" s="23" t="s">
        <v>16</v>
      </c>
      <c r="O67" s="5" t="str">
        <f t="shared" si="1"/>
        <v>ไต้หวัน แพ้</v>
      </c>
      <c r="P67" s="5" t="str">
        <f t="shared" si="2"/>
        <v>ออสเตรเลีย ชนะ</v>
      </c>
      <c r="Q67" s="6">
        <f t="shared" si="3"/>
        <v>1</v>
      </c>
      <c r="R67" s="6">
        <f t="shared" si="4"/>
        <v>7</v>
      </c>
      <c r="T67" s="1" t="str">
        <f t="shared" si="5"/>
        <v>ไต้หวัน</v>
      </c>
      <c r="U67" s="1" t="str">
        <f t="shared" si="6"/>
        <v>ออสเตรเลีย</v>
      </c>
    </row>
    <row r="68" spans="2:21" x14ac:dyDescent="0.55000000000000004">
      <c r="B68" s="18">
        <v>65</v>
      </c>
      <c r="C68" s="55">
        <v>43783.791666666664</v>
      </c>
      <c r="D68" s="19" t="str">
        <f>IFERROR(INDEX(กลุ่ม!$N$5:$N$65,MATCH($E68,กลุ่ม!$O$5:$O$65,0)),"")</f>
        <v>G2</v>
      </c>
      <c r="E68" s="20" t="s">
        <v>37</v>
      </c>
      <c r="F68" s="21" t="str">
        <f t="shared" si="0"/>
        <v>ชนะ</v>
      </c>
      <c r="G68" s="15">
        <v>1</v>
      </c>
      <c r="H68" s="15">
        <v>0</v>
      </c>
      <c r="I68" s="22" t="str">
        <f>IFERROR(INDEX(กลุ่ม!$N$5:$N$65,MATCH($J68,กลุ่ม!$O$5:$O$65,0)),"")</f>
        <v>G4</v>
      </c>
      <c r="J68" s="20" t="s">
        <v>86</v>
      </c>
      <c r="K68" s="21" t="str">
        <f t="shared" si="7"/>
        <v>แพ้</v>
      </c>
      <c r="L68" s="20"/>
      <c r="M68" s="23" t="s">
        <v>37</v>
      </c>
      <c r="O68" s="5" t="str">
        <f t="shared" si="1"/>
        <v>เวียดนาม ชนะ</v>
      </c>
      <c r="P68" s="5" t="str">
        <f t="shared" si="2"/>
        <v>สหรัฐอาหรับเอมิเรตส์ แพ้</v>
      </c>
      <c r="Q68" s="6">
        <f t="shared" si="3"/>
        <v>1</v>
      </c>
      <c r="R68" s="6">
        <f t="shared" si="4"/>
        <v>0</v>
      </c>
      <c r="T68" s="1" t="str">
        <f t="shared" si="5"/>
        <v>เวียดนาม</v>
      </c>
      <c r="U68" s="1" t="str">
        <f t="shared" si="6"/>
        <v>สหรัฐอาหรับเอมิเรตส์</v>
      </c>
    </row>
    <row r="69" spans="2:21" x14ac:dyDescent="0.55000000000000004">
      <c r="B69" s="18">
        <v>66</v>
      </c>
      <c r="C69" s="55">
        <v>43783.791666666664</v>
      </c>
      <c r="D69" s="19" t="str">
        <f>IFERROR(INDEX(กลุ่ม!$N$5:$N$65,MATCH($E69,กลุ่ม!$O$5:$O$65,0)),"")</f>
        <v>E5</v>
      </c>
      <c r="E69" s="20" t="s">
        <v>30</v>
      </c>
      <c r="F69" s="21" t="str">
        <f t="shared" ref="F69:F130" si="8">IF(OR(ISBLANK(G69),ISBLANK(H69)),"",IF(G69&gt;H69,"ชนะ",IF(G69&lt;H69,"แพ้","เสมอ")))</f>
        <v>เสมอ</v>
      </c>
      <c r="G69" s="15">
        <v>1</v>
      </c>
      <c r="H69" s="15">
        <v>1</v>
      </c>
      <c r="I69" s="22" t="str">
        <f>IFERROR(INDEX(กลุ่ม!$N$5:$N$65,MATCH($J69,กลุ่ม!$O$5:$O$65,0)),"")</f>
        <v>E4</v>
      </c>
      <c r="J69" s="20" t="s">
        <v>29</v>
      </c>
      <c r="K69" s="21" t="str">
        <f t="shared" si="7"/>
        <v>เสมอ</v>
      </c>
      <c r="L69" s="20"/>
      <c r="M69" s="23" t="s">
        <v>30</v>
      </c>
      <c r="O69" s="5" t="str">
        <f t="shared" ref="O69:O130" si="9">IF(F69="","",CONCATENATE(E69," ",F69))</f>
        <v>อัฟกานิสถาน เสมอ</v>
      </c>
      <c r="P69" s="5" t="str">
        <f t="shared" ref="P69:P130" si="10">IF(K69="","",CONCATENATE(J69," ",K69))</f>
        <v>อินเดีย เสมอ</v>
      </c>
      <c r="Q69" s="6">
        <f t="shared" ref="Q69:Q130" si="11">IF(ISBLANK(G69),"",IF(OR(G69="",H69=""),0,G69))</f>
        <v>1</v>
      </c>
      <c r="R69" s="6">
        <f t="shared" ref="R69:R130" si="12">IF(ISBLANK(H69),"",IF(OR(G69="",H69=""),0,H69))</f>
        <v>1</v>
      </c>
      <c r="T69" s="1" t="str">
        <f t="shared" ref="T69:T130" si="13">IF(ISBLANK(G69),"",E69)</f>
        <v>อัฟกานิสถาน</v>
      </c>
      <c r="U69" s="1" t="str">
        <f t="shared" ref="U69:U130" si="14">IF(ISBLANK(H69),"",J69)</f>
        <v>อินเดีย</v>
      </c>
    </row>
    <row r="70" spans="2:21" x14ac:dyDescent="0.55000000000000004">
      <c r="B70" s="18">
        <v>67</v>
      </c>
      <c r="C70" s="55">
        <v>43783.791666666664</v>
      </c>
      <c r="D70" s="19" t="str">
        <f>IFERROR(INDEX(กลุ่ม!$N$5:$N$65,MATCH($E70,กลุ่ม!$O$5:$O$65,0)),"")</f>
        <v>C4</v>
      </c>
      <c r="E70" s="20" t="s">
        <v>21</v>
      </c>
      <c r="F70" s="21" t="str">
        <f t="shared" si="8"/>
        <v>ชนะ</v>
      </c>
      <c r="G70" s="15">
        <v>2</v>
      </c>
      <c r="H70" s="15">
        <v>1</v>
      </c>
      <c r="I70" s="22" t="str">
        <f>IFERROR(INDEX(กลุ่ม!$N$5:$N$65,MATCH($J70,กลุ่ม!$O$5:$O$65,0)),"")</f>
        <v>C5</v>
      </c>
      <c r="J70" s="20" t="s">
        <v>22</v>
      </c>
      <c r="K70" s="21" t="str">
        <f t="shared" ref="K70:K131" si="15">IF(OR(ISBLANK(G70),ISBLANK(H70)),"",IF(G70&lt;H70,"ชนะ",IF(G70&gt;H70,"แพ้","เสมอ")))</f>
        <v>แพ้</v>
      </c>
      <c r="L70" s="20"/>
      <c r="M70" s="23" t="s">
        <v>21</v>
      </c>
      <c r="O70" s="5" t="str">
        <f t="shared" si="9"/>
        <v>อิรัก ชนะ</v>
      </c>
      <c r="P70" s="5" t="str">
        <f t="shared" si="10"/>
        <v>อิหร่าน แพ้</v>
      </c>
      <c r="Q70" s="6">
        <f t="shared" si="11"/>
        <v>2</v>
      </c>
      <c r="R70" s="6">
        <f t="shared" si="12"/>
        <v>1</v>
      </c>
      <c r="T70" s="1" t="str">
        <f t="shared" si="13"/>
        <v>อิรัก</v>
      </c>
      <c r="U70" s="1" t="str">
        <f t="shared" si="14"/>
        <v>อิหร่าน</v>
      </c>
    </row>
    <row r="71" spans="2:21" x14ac:dyDescent="0.55000000000000004">
      <c r="B71" s="18">
        <v>68</v>
      </c>
      <c r="C71" s="55">
        <v>43783.791666666664</v>
      </c>
      <c r="D71" s="19" t="str">
        <f>IFERROR(INDEX(กลุ่ม!$N$5:$N$65,MATCH($E71,กลุ่ม!$O$5:$O$65,0)),"")</f>
        <v>F5</v>
      </c>
      <c r="E71" s="20" t="s">
        <v>35</v>
      </c>
      <c r="F71" s="21" t="str">
        <f t="shared" si="8"/>
        <v>แพ้</v>
      </c>
      <c r="G71" s="15">
        <v>0</v>
      </c>
      <c r="H71" s="15">
        <v>2</v>
      </c>
      <c r="I71" s="22" t="str">
        <f>IFERROR(INDEX(กลุ่ม!$N$5:$N$65,MATCH($J71,กลุ่ม!$O$5:$O$65,0)),"")</f>
        <v>F3</v>
      </c>
      <c r="J71" s="20" t="s">
        <v>33</v>
      </c>
      <c r="K71" s="21" t="str">
        <f t="shared" si="15"/>
        <v>ชนะ</v>
      </c>
      <c r="L71" s="20"/>
      <c r="M71" s="23" t="s">
        <v>35</v>
      </c>
      <c r="O71" s="5" t="str">
        <f t="shared" si="9"/>
        <v>คีร์กีซสถาน แพ้</v>
      </c>
      <c r="P71" s="5" t="str">
        <f t="shared" si="10"/>
        <v>ญี่ปุ่น ชนะ</v>
      </c>
      <c r="Q71" s="6">
        <f t="shared" si="11"/>
        <v>0</v>
      </c>
      <c r="R71" s="6">
        <f t="shared" si="12"/>
        <v>2</v>
      </c>
      <c r="T71" s="1" t="str">
        <f t="shared" si="13"/>
        <v>คีร์กีซสถาน</v>
      </c>
      <c r="U71" s="1" t="str">
        <f t="shared" si="14"/>
        <v>ญี่ปุ่น</v>
      </c>
    </row>
    <row r="72" spans="2:21" x14ac:dyDescent="0.55000000000000004">
      <c r="B72" s="18">
        <v>69</v>
      </c>
      <c r="C72" s="55">
        <v>43783.791666666664</v>
      </c>
      <c r="D72" s="19" t="str">
        <f>IFERROR(INDEX(กลุ่ม!$N$5:$N$65,MATCH($E72,กลุ่ม!$O$5:$O$65,0)),"")</f>
        <v>G1</v>
      </c>
      <c r="E72" s="20" t="s">
        <v>36</v>
      </c>
      <c r="F72" s="21" t="str">
        <f t="shared" si="8"/>
        <v>ชนะ</v>
      </c>
      <c r="G72" s="15">
        <v>2</v>
      </c>
      <c r="H72" s="15">
        <v>1</v>
      </c>
      <c r="I72" s="22" t="str">
        <f>IFERROR(INDEX(กลุ่ม!$N$5:$N$65,MATCH($J72,กลุ่ม!$O$5:$O$65,0)),"")</f>
        <v>G3</v>
      </c>
      <c r="J72" s="20" t="s">
        <v>56</v>
      </c>
      <c r="K72" s="21" t="str">
        <f t="shared" si="15"/>
        <v>แพ้</v>
      </c>
      <c r="L72" s="20"/>
      <c r="M72" s="23" t="s">
        <v>36</v>
      </c>
      <c r="O72" s="5" t="str">
        <f t="shared" si="9"/>
        <v>มาเลเซีย ชนะ</v>
      </c>
      <c r="P72" s="5" t="str">
        <f t="shared" si="10"/>
        <v>ไทย แพ้</v>
      </c>
      <c r="Q72" s="6">
        <f t="shared" si="11"/>
        <v>2</v>
      </c>
      <c r="R72" s="6">
        <f t="shared" si="12"/>
        <v>1</v>
      </c>
      <c r="T72" s="1" t="str">
        <f t="shared" si="13"/>
        <v>มาเลเซีย</v>
      </c>
      <c r="U72" s="1" t="str">
        <f t="shared" si="14"/>
        <v>ไทย</v>
      </c>
    </row>
    <row r="73" spans="2:21" x14ac:dyDescent="0.55000000000000004">
      <c r="B73" s="18">
        <v>70</v>
      </c>
      <c r="C73" s="55">
        <v>43783.791666666664</v>
      </c>
      <c r="D73" s="19" t="str">
        <f>IFERROR(INDEX(กลุ่ม!$N$5:$N$65,MATCH($E73,กลุ่ม!$O$5:$O$65,0)),"")</f>
        <v>E2</v>
      </c>
      <c r="E73" s="20" t="s">
        <v>27</v>
      </c>
      <c r="F73" s="21" t="str">
        <f t="shared" si="8"/>
        <v>ชนะ</v>
      </c>
      <c r="G73" s="15">
        <v>4</v>
      </c>
      <c r="H73" s="15">
        <v>1</v>
      </c>
      <c r="I73" s="22" t="str">
        <f>IFERROR(INDEX(กลุ่ม!$N$5:$N$65,MATCH($J73,กลุ่ม!$O$5:$O$65,0)),"")</f>
        <v>E3</v>
      </c>
      <c r="J73" s="20" t="s">
        <v>28</v>
      </c>
      <c r="K73" s="21" t="str">
        <f t="shared" si="15"/>
        <v>แพ้</v>
      </c>
      <c r="L73" s="20"/>
      <c r="M73" s="23" t="s">
        <v>27</v>
      </c>
      <c r="O73" s="5" t="str">
        <f t="shared" si="9"/>
        <v>โอมาน ชนะ</v>
      </c>
      <c r="P73" s="5" t="str">
        <f t="shared" si="10"/>
        <v>บังคลาเทศ แพ้</v>
      </c>
      <c r="Q73" s="6">
        <f t="shared" si="11"/>
        <v>4</v>
      </c>
      <c r="R73" s="6">
        <f t="shared" si="12"/>
        <v>1</v>
      </c>
      <c r="T73" s="1" t="str">
        <f t="shared" si="13"/>
        <v>โอมาน</v>
      </c>
      <c r="U73" s="1" t="str">
        <f t="shared" si="14"/>
        <v>บังคลาเทศ</v>
      </c>
    </row>
    <row r="74" spans="2:21" x14ac:dyDescent="0.55000000000000004">
      <c r="B74" s="18">
        <v>71</v>
      </c>
      <c r="C74" s="55">
        <v>43783.791666666664</v>
      </c>
      <c r="D74" s="19" t="str">
        <f>IFERROR(INDEX(กลุ่ม!$N$5:$N$65,MATCH($E74,กลุ่ม!$O$5:$O$65,0)),"")</f>
        <v>D2</v>
      </c>
      <c r="E74" s="20" t="s">
        <v>24</v>
      </c>
      <c r="F74" s="21" t="str">
        <f t="shared" si="8"/>
        <v>ชนะ</v>
      </c>
      <c r="G74" s="15">
        <v>1</v>
      </c>
      <c r="H74" s="15">
        <v>0</v>
      </c>
      <c r="I74" s="22" t="str">
        <f>IFERROR(INDEX(กลุ่ม!$N$5:$N$65,MATCH($J74,กลุ่ม!$O$5:$O$65,0)),"")</f>
        <v>D1</v>
      </c>
      <c r="J74" s="20" t="s">
        <v>23</v>
      </c>
      <c r="K74" s="21" t="str">
        <f t="shared" si="15"/>
        <v>แพ้</v>
      </c>
      <c r="L74" s="20"/>
      <c r="M74" s="23" t="s">
        <v>24</v>
      </c>
      <c r="O74" s="5" t="str">
        <f t="shared" si="9"/>
        <v>เยเมน ชนะ</v>
      </c>
      <c r="P74" s="5" t="str">
        <f t="shared" si="10"/>
        <v>ปาเลสไตน์ แพ้</v>
      </c>
      <c r="Q74" s="6">
        <f t="shared" si="11"/>
        <v>1</v>
      </c>
      <c r="R74" s="6">
        <f t="shared" si="12"/>
        <v>0</v>
      </c>
      <c r="T74" s="1" t="str">
        <f t="shared" si="13"/>
        <v>เยเมน</v>
      </c>
      <c r="U74" s="1" t="str">
        <f t="shared" si="14"/>
        <v>ปาเลสไตน์</v>
      </c>
    </row>
    <row r="75" spans="2:21" x14ac:dyDescent="0.55000000000000004">
      <c r="B75" s="18">
        <v>72</v>
      </c>
      <c r="C75" s="55">
        <v>43783.791666666664</v>
      </c>
      <c r="D75" s="19" t="str">
        <f>IFERROR(INDEX(กลุ่ม!$N$5:$N$65,MATCH($E75,กลุ่ม!$O$5:$O$65,0)),"")</f>
        <v>C3</v>
      </c>
      <c r="E75" s="20" t="s">
        <v>20</v>
      </c>
      <c r="F75" s="21" t="str">
        <f t="shared" si="8"/>
        <v>เสมอ</v>
      </c>
      <c r="G75" s="15">
        <v>0</v>
      </c>
      <c r="H75" s="15">
        <v>0</v>
      </c>
      <c r="I75" s="22" t="str">
        <f>IFERROR(INDEX(กลุ่ม!$N$5:$N$65,MATCH($J75,กลุ่ม!$O$5:$O$65,0)),"")</f>
        <v>C1</v>
      </c>
      <c r="J75" s="20" t="s">
        <v>18</v>
      </c>
      <c r="K75" s="21" t="str">
        <f t="shared" si="15"/>
        <v>เสมอ</v>
      </c>
      <c r="L75" s="20"/>
      <c r="M75" s="23" t="s">
        <v>20</v>
      </c>
      <c r="O75" s="5" t="str">
        <f t="shared" si="9"/>
        <v>ฮ่องกง เสมอ</v>
      </c>
      <c r="P75" s="5" t="str">
        <f t="shared" si="10"/>
        <v>บาห์เรน เสมอ</v>
      </c>
      <c r="Q75" s="6">
        <f t="shared" si="11"/>
        <v>0</v>
      </c>
      <c r="R75" s="6">
        <f t="shared" si="12"/>
        <v>0</v>
      </c>
      <c r="T75" s="1" t="str">
        <f t="shared" si="13"/>
        <v>ฮ่องกง</v>
      </c>
      <c r="U75" s="1" t="str">
        <f t="shared" si="14"/>
        <v>บาห์เรน</v>
      </c>
    </row>
    <row r="76" spans="2:21" x14ac:dyDescent="0.55000000000000004">
      <c r="B76" s="18">
        <v>73</v>
      </c>
      <c r="C76" s="55">
        <v>43783.791666666664</v>
      </c>
      <c r="D76" s="19" t="str">
        <f>IFERROR(INDEX(กลุ่ม!$N$5:$N$65,MATCH($E76,กลุ่ม!$O$5:$O$65,0)),"")</f>
        <v>A1</v>
      </c>
      <c r="E76" s="20" t="s">
        <v>2</v>
      </c>
      <c r="F76" s="21" t="str">
        <f t="shared" si="8"/>
        <v>ชนะ</v>
      </c>
      <c r="G76" s="15">
        <v>2</v>
      </c>
      <c r="H76" s="15">
        <v>1</v>
      </c>
      <c r="I76" s="22" t="str">
        <f>IFERROR(INDEX(กลุ่ม!$N$5:$N$65,MATCH($J76,กลุ่ม!$O$5:$O$65,0)),"")</f>
        <v>A3</v>
      </c>
      <c r="J76" s="20" t="s">
        <v>4</v>
      </c>
      <c r="K76" s="21" t="str">
        <f t="shared" si="15"/>
        <v>แพ้</v>
      </c>
      <c r="L76" s="20"/>
      <c r="M76" s="23" t="s">
        <v>2</v>
      </c>
      <c r="O76" s="5" t="str">
        <f t="shared" si="9"/>
        <v>ซีเรีย ชนะ</v>
      </c>
      <c r="P76" s="5" t="str">
        <f t="shared" si="10"/>
        <v>จีน แพ้</v>
      </c>
      <c r="Q76" s="6">
        <f t="shared" si="11"/>
        <v>2</v>
      </c>
      <c r="R76" s="6">
        <f t="shared" si="12"/>
        <v>1</v>
      </c>
      <c r="T76" s="1" t="str">
        <f t="shared" si="13"/>
        <v>ซีเรีย</v>
      </c>
      <c r="U76" s="1" t="str">
        <f t="shared" si="14"/>
        <v>จีน</v>
      </c>
    </row>
    <row r="77" spans="2:21" x14ac:dyDescent="0.55000000000000004">
      <c r="B77" s="18">
        <v>74</v>
      </c>
      <c r="C77" s="55">
        <v>43783.791666666664</v>
      </c>
      <c r="D77" s="19" t="str">
        <f>IFERROR(INDEX(กลุ่ม!$N$5:$N$65,MATCH($E77,กลุ่ม!$O$5:$O$65,0)),"")</f>
        <v>B1</v>
      </c>
      <c r="E77" s="20" t="s">
        <v>13</v>
      </c>
      <c r="F77" s="21" t="str">
        <f t="shared" si="8"/>
        <v>ชนะ</v>
      </c>
      <c r="G77" s="15">
        <v>9</v>
      </c>
      <c r="H77" s="15">
        <v>0</v>
      </c>
      <c r="I77" s="22" t="str">
        <f>IFERROR(INDEX(กลุ่ม!$N$5:$N$65,MATCH($J77,กลุ่ม!$O$5:$O$65,0)),"")</f>
        <v>B4</v>
      </c>
      <c r="J77" s="20" t="s">
        <v>16</v>
      </c>
      <c r="K77" s="21" t="str">
        <f t="shared" si="15"/>
        <v>แพ้</v>
      </c>
      <c r="L77" s="20"/>
      <c r="M77" s="23" t="s">
        <v>13</v>
      </c>
      <c r="O77" s="5" t="str">
        <f t="shared" si="9"/>
        <v>คูเวต ชนะ</v>
      </c>
      <c r="P77" s="5" t="str">
        <f t="shared" si="10"/>
        <v>ไต้หวัน แพ้</v>
      </c>
      <c r="Q77" s="6">
        <f t="shared" si="11"/>
        <v>9</v>
      </c>
      <c r="R77" s="6">
        <f t="shared" si="12"/>
        <v>0</v>
      </c>
      <c r="T77" s="1" t="str">
        <f t="shared" si="13"/>
        <v>คูเวต</v>
      </c>
      <c r="U77" s="1" t="str">
        <f t="shared" si="14"/>
        <v>ไต้หวัน</v>
      </c>
    </row>
    <row r="78" spans="2:21" x14ac:dyDescent="0.55000000000000004">
      <c r="B78" s="18">
        <v>75</v>
      </c>
      <c r="C78" s="55">
        <v>43783.791666666664</v>
      </c>
      <c r="D78" s="19" t="str">
        <f>IFERROR(INDEX(กลุ่ม!$N$5:$N$65,MATCH($E78,กลุ่ม!$O$5:$O$65,0)),"")</f>
        <v>F4</v>
      </c>
      <c r="E78" s="20" t="s">
        <v>34</v>
      </c>
      <c r="F78" s="21" t="str">
        <f t="shared" si="8"/>
        <v>ชนะ</v>
      </c>
      <c r="G78" s="15">
        <v>4</v>
      </c>
      <c r="H78" s="15">
        <v>3</v>
      </c>
      <c r="I78" s="22" t="str">
        <f>IFERROR(INDEX(กลุ่ม!$N$5:$N$65,MATCH($J78,กลุ่ม!$O$5:$O$65,0)),"")</f>
        <v>F1</v>
      </c>
      <c r="J78" s="20" t="s">
        <v>31</v>
      </c>
      <c r="K78" s="21" t="str">
        <f t="shared" si="15"/>
        <v>แพ้</v>
      </c>
      <c r="L78" s="20"/>
      <c r="M78" s="23" t="s">
        <v>34</v>
      </c>
      <c r="O78" s="5" t="str">
        <f t="shared" si="9"/>
        <v>เมียนมาร์ ชนะ</v>
      </c>
      <c r="P78" s="5" t="str">
        <f t="shared" si="10"/>
        <v>ทาจิกิสถาน แพ้</v>
      </c>
      <c r="Q78" s="6">
        <f t="shared" si="11"/>
        <v>4</v>
      </c>
      <c r="R78" s="6">
        <f t="shared" si="12"/>
        <v>3</v>
      </c>
      <c r="T78" s="1" t="str">
        <f t="shared" si="13"/>
        <v>เมียนมาร์</v>
      </c>
      <c r="U78" s="1" t="str">
        <f t="shared" si="14"/>
        <v>ทาจิกิสถาน</v>
      </c>
    </row>
    <row r="79" spans="2:21" x14ac:dyDescent="0.55000000000000004">
      <c r="B79" s="18">
        <v>76</v>
      </c>
      <c r="C79" s="55">
        <v>43783.791666666664</v>
      </c>
      <c r="D79" s="19" t="str">
        <f>IFERROR(INDEX(กลุ่ม!$N$5:$N$65,MATCH($E79,กลุ่ม!$O$5:$O$65,0)),"")</f>
        <v>D5</v>
      </c>
      <c r="E79" s="20" t="s">
        <v>71</v>
      </c>
      <c r="F79" s="21" t="str">
        <f t="shared" si="8"/>
        <v>แพ้</v>
      </c>
      <c r="G79" s="15">
        <v>2</v>
      </c>
      <c r="H79" s="15">
        <v>3</v>
      </c>
      <c r="I79" s="22" t="str">
        <f>IFERROR(INDEX(กลุ่ม!$N$5:$N$65,MATCH($J79,กลุ่ม!$O$5:$O$65,0)),"")</f>
        <v>D4</v>
      </c>
      <c r="J79" s="20" t="s">
        <v>91</v>
      </c>
      <c r="K79" s="21" t="str">
        <f t="shared" si="15"/>
        <v>ชนะ</v>
      </c>
      <c r="L79" s="20"/>
      <c r="M79" s="23" t="s">
        <v>71</v>
      </c>
      <c r="O79" s="5" t="str">
        <f t="shared" si="9"/>
        <v>อุซเบกิสถาน แพ้</v>
      </c>
      <c r="P79" s="5" t="str">
        <f t="shared" si="10"/>
        <v>ซาอุดิอาระเบีย ชนะ</v>
      </c>
      <c r="Q79" s="6">
        <f t="shared" si="11"/>
        <v>2</v>
      </c>
      <c r="R79" s="6">
        <f t="shared" si="12"/>
        <v>3</v>
      </c>
      <c r="T79" s="1" t="str">
        <f t="shared" si="13"/>
        <v>อุซเบกิสถาน</v>
      </c>
      <c r="U79" s="1" t="str">
        <f t="shared" si="14"/>
        <v>ซาอุดิอาระเบีย</v>
      </c>
    </row>
    <row r="80" spans="2:21" x14ac:dyDescent="0.55000000000000004">
      <c r="B80" s="18">
        <v>77</v>
      </c>
      <c r="C80" s="55">
        <v>43783.791666666664</v>
      </c>
      <c r="D80" s="19" t="str">
        <f>IFERROR(INDEX(กลุ่ม!$N$5:$N$65,MATCH($E80,กลุ่ม!$O$5:$O$65,0)),"")</f>
        <v>A2</v>
      </c>
      <c r="E80" s="20" t="s">
        <v>3</v>
      </c>
      <c r="F80" s="21" t="str">
        <f t="shared" si="8"/>
        <v>แพ้</v>
      </c>
      <c r="G80" s="15">
        <v>1</v>
      </c>
      <c r="H80" s="15">
        <v>2</v>
      </c>
      <c r="I80" s="22" t="str">
        <f>IFERROR(INDEX(กลุ่ม!$N$5:$N$65,MATCH($J80,กลุ่ม!$O$5:$O$65,0)),"")</f>
        <v>A5</v>
      </c>
      <c r="J80" s="20" t="s">
        <v>6</v>
      </c>
      <c r="K80" s="21" t="str">
        <f t="shared" si="15"/>
        <v>ชนะ</v>
      </c>
      <c r="L80" s="20"/>
      <c r="M80" s="23" t="s">
        <v>3</v>
      </c>
      <c r="O80" s="5" t="str">
        <f t="shared" si="9"/>
        <v>มัลดีฟส์ แพ้</v>
      </c>
      <c r="P80" s="5" t="str">
        <f t="shared" si="10"/>
        <v>ฟิลิปปินส์ ชนะ</v>
      </c>
      <c r="Q80" s="6">
        <f t="shared" si="11"/>
        <v>1</v>
      </c>
      <c r="R80" s="6">
        <f t="shared" si="12"/>
        <v>2</v>
      </c>
      <c r="T80" s="1" t="str">
        <f t="shared" si="13"/>
        <v>มัลดีฟส์</v>
      </c>
      <c r="U80" s="1" t="str">
        <f t="shared" si="14"/>
        <v>ฟิลิปปินส์</v>
      </c>
    </row>
    <row r="81" spans="2:21" x14ac:dyDescent="0.55000000000000004">
      <c r="B81" s="18">
        <v>78</v>
      </c>
      <c r="C81" s="55">
        <v>43783.791666666664</v>
      </c>
      <c r="D81" s="19" t="str">
        <f>IFERROR(INDEX(กลุ่ม!$N$5:$N$65,MATCH($E81,กลุ่ม!$O$5:$O$65,0)),"")</f>
        <v>H4</v>
      </c>
      <c r="E81" s="20" t="s">
        <v>42</v>
      </c>
      <c r="F81" s="21" t="str">
        <f t="shared" si="8"/>
        <v>เสมอ</v>
      </c>
      <c r="G81" s="15">
        <v>0</v>
      </c>
      <c r="H81" s="15">
        <v>0</v>
      </c>
      <c r="I81" s="22" t="str">
        <f>IFERROR(INDEX(กลุ่ม!$N$5:$N$65,MATCH($J81,กลุ่ม!$O$5:$O$65,0)),"")</f>
        <v>H3</v>
      </c>
      <c r="J81" s="20" t="s">
        <v>41</v>
      </c>
      <c r="K81" s="21" t="str">
        <f t="shared" si="15"/>
        <v>เสมอ</v>
      </c>
      <c r="L81" s="20"/>
      <c r="M81" s="23" t="s">
        <v>42</v>
      </c>
      <c r="O81" s="5" t="str">
        <f t="shared" si="9"/>
        <v>เลบานอน เสมอ</v>
      </c>
      <c r="P81" s="5" t="str">
        <f t="shared" si="10"/>
        <v>เกาหลีใต้ เสมอ</v>
      </c>
      <c r="Q81" s="6">
        <f t="shared" si="11"/>
        <v>0</v>
      </c>
      <c r="R81" s="6">
        <f t="shared" si="12"/>
        <v>0</v>
      </c>
      <c r="T81" s="1" t="str">
        <f t="shared" si="13"/>
        <v>เลบานอน</v>
      </c>
      <c r="U81" s="1" t="str">
        <f t="shared" si="14"/>
        <v>เกาหลีใต้</v>
      </c>
    </row>
    <row r="82" spans="2:21" x14ac:dyDescent="0.55000000000000004">
      <c r="B82" s="18">
        <v>79</v>
      </c>
      <c r="C82" s="55">
        <v>43783.791666666664</v>
      </c>
      <c r="D82" s="19" t="str">
        <f>IFERROR(INDEX(กลุ่ม!$N$5:$N$65,MATCH($E82,กลุ่ม!$O$5:$O$65,0)),"")</f>
        <v>B2</v>
      </c>
      <c r="E82" s="20" t="s">
        <v>14</v>
      </c>
      <c r="F82" s="21" t="str">
        <f t="shared" si="8"/>
        <v>แพ้</v>
      </c>
      <c r="G82" s="15">
        <v>0</v>
      </c>
      <c r="H82" s="15">
        <v>1</v>
      </c>
      <c r="I82" s="22" t="str">
        <f>IFERROR(INDEX(กลุ่ม!$N$5:$N$65,MATCH($J82,กลุ่ม!$O$5:$O$65,0)),"")</f>
        <v>B3</v>
      </c>
      <c r="J82" s="20" t="s">
        <v>15</v>
      </c>
      <c r="K82" s="21" t="str">
        <f t="shared" si="15"/>
        <v>ชนะ</v>
      </c>
      <c r="L82" s="20"/>
      <c r="M82" s="23" t="s">
        <v>14</v>
      </c>
      <c r="O82" s="5" t="str">
        <f t="shared" si="9"/>
        <v>จอร์แดน แพ้</v>
      </c>
      <c r="P82" s="5" t="str">
        <f t="shared" si="10"/>
        <v>ออสเตรเลีย ชนะ</v>
      </c>
      <c r="Q82" s="6">
        <f t="shared" si="11"/>
        <v>0</v>
      </c>
      <c r="R82" s="6">
        <f t="shared" si="12"/>
        <v>1</v>
      </c>
      <c r="T82" s="1" t="str">
        <f t="shared" si="13"/>
        <v>จอร์แดน</v>
      </c>
      <c r="U82" s="1" t="str">
        <f t="shared" si="14"/>
        <v>ออสเตรเลีย</v>
      </c>
    </row>
    <row r="83" spans="2:21" x14ac:dyDescent="0.55000000000000004">
      <c r="B83" s="18">
        <v>81</v>
      </c>
      <c r="C83" s="55">
        <v>43783.791666666664</v>
      </c>
      <c r="D83" s="19" t="str">
        <f>IFERROR(INDEX(กลุ่ม!$N$5:$N$65,MATCH($E83,กลุ่ม!$O$5:$O$65,0)),"")</f>
        <v>H2</v>
      </c>
      <c r="E83" s="20" t="s">
        <v>40</v>
      </c>
      <c r="F83" s="21" t="str">
        <f t="shared" si="8"/>
        <v>ชนะ</v>
      </c>
      <c r="G83" s="15">
        <v>3</v>
      </c>
      <c r="H83" s="15">
        <v>1</v>
      </c>
      <c r="I83" s="22" t="str">
        <f>IFERROR(INDEX(กลุ่ม!$N$5:$N$65,MATCH($J83,กลุ่ม!$O$5:$O$65,0)),"")</f>
        <v>H1</v>
      </c>
      <c r="J83" s="20" t="s">
        <v>39</v>
      </c>
      <c r="K83" s="21" t="str">
        <f t="shared" si="15"/>
        <v>แพ้</v>
      </c>
      <c r="L83" s="20"/>
      <c r="M83" s="23" t="s">
        <v>40</v>
      </c>
      <c r="O83" s="5" t="str">
        <f t="shared" si="9"/>
        <v>เติร์กเมนิสถาน ชนะ</v>
      </c>
      <c r="P83" s="5" t="str">
        <f t="shared" si="10"/>
        <v>เกาหลีเหนือ แพ้</v>
      </c>
      <c r="Q83" s="6">
        <f t="shared" si="11"/>
        <v>3</v>
      </c>
      <c r="R83" s="6">
        <f t="shared" si="12"/>
        <v>1</v>
      </c>
      <c r="T83" s="1" t="str">
        <f t="shared" si="13"/>
        <v>เติร์กเมนิสถาน</v>
      </c>
      <c r="U83" s="1" t="str">
        <f t="shared" si="14"/>
        <v>เกาหลีเหนือ</v>
      </c>
    </row>
    <row r="84" spans="2:21" x14ac:dyDescent="0.55000000000000004">
      <c r="B84" s="18">
        <v>82</v>
      </c>
      <c r="C84" s="55">
        <v>43788.791666666664</v>
      </c>
      <c r="D84" s="19" t="str">
        <f>IFERROR(INDEX(กลุ่ม!$N$5:$N$65,MATCH($E84,กลุ่ม!$O$5:$O$65,0)),"")</f>
        <v>D5</v>
      </c>
      <c r="E84" s="20" t="s">
        <v>71</v>
      </c>
      <c r="F84" s="21" t="str">
        <f t="shared" si="8"/>
        <v>ชนะ</v>
      </c>
      <c r="G84" s="15">
        <v>2</v>
      </c>
      <c r="H84" s="15">
        <v>0</v>
      </c>
      <c r="I84" s="22" t="str">
        <f>IFERROR(INDEX(กลุ่ม!$N$5:$N$65,MATCH($J84,กลุ่ม!$O$5:$O$65,0)),"")</f>
        <v>D1</v>
      </c>
      <c r="J84" s="20" t="s">
        <v>23</v>
      </c>
      <c r="K84" s="21" t="str">
        <f t="shared" si="15"/>
        <v>แพ้</v>
      </c>
      <c r="L84" s="20"/>
      <c r="M84" s="23" t="s">
        <v>71</v>
      </c>
      <c r="O84" s="5" t="str">
        <f t="shared" si="9"/>
        <v>อุซเบกิสถาน ชนะ</v>
      </c>
      <c r="P84" s="5" t="str">
        <f t="shared" si="10"/>
        <v>ปาเลสไตน์ แพ้</v>
      </c>
      <c r="Q84" s="6">
        <f t="shared" si="11"/>
        <v>2</v>
      </c>
      <c r="R84" s="6">
        <f t="shared" si="12"/>
        <v>0</v>
      </c>
      <c r="T84" s="1" t="str">
        <f t="shared" si="13"/>
        <v>อุซเบกิสถาน</v>
      </c>
      <c r="U84" s="1" t="str">
        <f t="shared" si="14"/>
        <v>ปาเลสไตน์</v>
      </c>
    </row>
    <row r="85" spans="2:21" x14ac:dyDescent="0.55000000000000004">
      <c r="B85" s="18">
        <v>83</v>
      </c>
      <c r="C85" s="55">
        <v>43788.791666666664</v>
      </c>
      <c r="D85" s="19" t="str">
        <f>IFERROR(INDEX(กลุ่ม!$N$5:$N$65,MATCH($E85,กลุ่ม!$O$5:$O$65,0)),"")</f>
        <v>H2</v>
      </c>
      <c r="E85" s="20" t="s">
        <v>40</v>
      </c>
      <c r="F85" s="21" t="str">
        <f t="shared" si="8"/>
        <v>ชนะ</v>
      </c>
      <c r="G85" s="15">
        <v>2</v>
      </c>
      <c r="H85" s="15">
        <v>0</v>
      </c>
      <c r="I85" s="22" t="str">
        <f>IFERROR(INDEX(กลุ่ม!$N$5:$N$65,MATCH($J85,กลุ่ม!$O$5:$O$65,0)),"")</f>
        <v>H5</v>
      </c>
      <c r="J85" s="20" t="s">
        <v>43</v>
      </c>
      <c r="K85" s="21" t="str">
        <f t="shared" si="15"/>
        <v>แพ้</v>
      </c>
      <c r="L85" s="20"/>
      <c r="M85" s="23" t="s">
        <v>40</v>
      </c>
      <c r="O85" s="5" t="str">
        <f t="shared" si="9"/>
        <v>เติร์กเมนิสถาน ชนะ</v>
      </c>
      <c r="P85" s="5" t="str">
        <f t="shared" si="10"/>
        <v>ศรีลังกา แพ้</v>
      </c>
      <c r="Q85" s="6">
        <f t="shared" si="11"/>
        <v>2</v>
      </c>
      <c r="R85" s="6">
        <f t="shared" si="12"/>
        <v>0</v>
      </c>
      <c r="T85" s="1" t="str">
        <f t="shared" si="13"/>
        <v>เติร์กเมนิสถาน</v>
      </c>
      <c r="U85" s="1" t="str">
        <f t="shared" si="14"/>
        <v>ศรีลังกา</v>
      </c>
    </row>
    <row r="86" spans="2:21" x14ac:dyDescent="0.55000000000000004">
      <c r="B86" s="18">
        <v>84</v>
      </c>
      <c r="C86" s="55">
        <v>43788.791666666664</v>
      </c>
      <c r="D86" s="19" t="str">
        <f>IFERROR(INDEX(กลุ่ม!$N$5:$N$65,MATCH($E86,กลุ่ม!$O$5:$O$65,0)),"")</f>
        <v>A2</v>
      </c>
      <c r="E86" s="20" t="s">
        <v>3</v>
      </c>
      <c r="F86" s="21" t="str">
        <f t="shared" si="8"/>
        <v>ชนะ</v>
      </c>
      <c r="G86" s="15">
        <v>3</v>
      </c>
      <c r="H86" s="15">
        <v>1</v>
      </c>
      <c r="I86" s="22" t="str">
        <f>IFERROR(INDEX(กลุ่ม!$N$5:$N$65,MATCH($J86,กลุ่ม!$O$5:$O$65,0)),"")</f>
        <v>A4</v>
      </c>
      <c r="J86" s="20" t="s">
        <v>5</v>
      </c>
      <c r="K86" s="21" t="str">
        <f t="shared" si="15"/>
        <v>แพ้</v>
      </c>
      <c r="L86" s="20"/>
      <c r="M86" s="23" t="s">
        <v>3</v>
      </c>
      <c r="O86" s="5" t="str">
        <f t="shared" si="9"/>
        <v>มัลดีฟส์ ชนะ</v>
      </c>
      <c r="P86" s="5" t="str">
        <f t="shared" si="10"/>
        <v>กวม แพ้</v>
      </c>
      <c r="Q86" s="6">
        <f t="shared" si="11"/>
        <v>3</v>
      </c>
      <c r="R86" s="6">
        <f t="shared" si="12"/>
        <v>1</v>
      </c>
      <c r="T86" s="1" t="str">
        <f t="shared" si="13"/>
        <v>มัลดีฟส์</v>
      </c>
      <c r="U86" s="1" t="str">
        <f t="shared" si="14"/>
        <v>กวม</v>
      </c>
    </row>
    <row r="87" spans="2:21" x14ac:dyDescent="0.55000000000000004">
      <c r="B87" s="18">
        <v>85</v>
      </c>
      <c r="C87" s="55">
        <v>43788.791666666664</v>
      </c>
      <c r="D87" s="19" t="str">
        <f>IFERROR(INDEX(กลุ่ม!$N$5:$N$65,MATCH($E87,กลุ่ม!$O$5:$O$65,0)),"")</f>
        <v>C3</v>
      </c>
      <c r="E87" s="20" t="s">
        <v>20</v>
      </c>
      <c r="F87" s="21" t="str">
        <f t="shared" si="8"/>
        <v>ชนะ</v>
      </c>
      <c r="G87" s="15">
        <v>2</v>
      </c>
      <c r="H87" s="15">
        <v>0</v>
      </c>
      <c r="I87" s="22" t="str">
        <f>IFERROR(INDEX(กลุ่ม!$N$5:$N$65,MATCH($J87,กลุ่ม!$O$5:$O$65,0)),"")</f>
        <v>C2</v>
      </c>
      <c r="J87" s="20" t="s">
        <v>19</v>
      </c>
      <c r="K87" s="21" t="str">
        <f t="shared" si="15"/>
        <v>แพ้</v>
      </c>
      <c r="L87" s="20"/>
      <c r="M87" s="23" t="s">
        <v>20</v>
      </c>
      <c r="O87" s="5" t="str">
        <f t="shared" si="9"/>
        <v>ฮ่องกง ชนะ</v>
      </c>
      <c r="P87" s="5" t="str">
        <f t="shared" si="10"/>
        <v>กัมพูชา แพ้</v>
      </c>
      <c r="Q87" s="6">
        <f t="shared" si="11"/>
        <v>2</v>
      </c>
      <c r="R87" s="6">
        <f t="shared" si="12"/>
        <v>0</v>
      </c>
      <c r="T87" s="1" t="str">
        <f t="shared" si="13"/>
        <v>ฮ่องกง</v>
      </c>
      <c r="U87" s="1" t="str">
        <f t="shared" si="14"/>
        <v>กัมพูชา</v>
      </c>
    </row>
    <row r="88" spans="2:21" x14ac:dyDescent="0.55000000000000004">
      <c r="B88" s="18">
        <v>86</v>
      </c>
      <c r="C88" s="55">
        <v>43788.791666666664</v>
      </c>
      <c r="D88" s="19" t="str">
        <f>IFERROR(INDEX(กลุ่ม!$N$5:$N$65,MATCH($E88,กลุ่ม!$O$5:$O$65,0)),"")</f>
        <v>D2</v>
      </c>
      <c r="E88" s="20" t="s">
        <v>24</v>
      </c>
      <c r="F88" s="21" t="str">
        <f t="shared" si="8"/>
        <v>แพ้</v>
      </c>
      <c r="G88" s="15">
        <v>1</v>
      </c>
      <c r="H88" s="15">
        <v>2</v>
      </c>
      <c r="I88" s="22" t="str">
        <f>IFERROR(INDEX(กลุ่ม!$N$5:$N$65,MATCH($J88,กลุ่ม!$O$5:$O$65,0)),"")</f>
        <v>D3</v>
      </c>
      <c r="J88" s="20" t="s">
        <v>25</v>
      </c>
      <c r="K88" s="21" t="str">
        <f t="shared" si="15"/>
        <v>ชนะ</v>
      </c>
      <c r="L88" s="20"/>
      <c r="M88" s="23" t="s">
        <v>24</v>
      </c>
      <c r="O88" s="5" t="str">
        <f t="shared" si="9"/>
        <v>เยเมน แพ้</v>
      </c>
      <c r="P88" s="5" t="str">
        <f t="shared" si="10"/>
        <v>สิงคโปร์ ชนะ</v>
      </c>
      <c r="Q88" s="6">
        <f t="shared" si="11"/>
        <v>1</v>
      </c>
      <c r="R88" s="6">
        <f t="shared" si="12"/>
        <v>2</v>
      </c>
      <c r="T88" s="1" t="str">
        <f t="shared" si="13"/>
        <v>เยเมน</v>
      </c>
      <c r="U88" s="1" t="str">
        <f t="shared" si="14"/>
        <v>สิงคโปร์</v>
      </c>
    </row>
    <row r="89" spans="2:21" x14ac:dyDescent="0.55000000000000004">
      <c r="B89" s="18">
        <v>87</v>
      </c>
      <c r="C89" s="55">
        <v>43788.791666666664</v>
      </c>
      <c r="D89" s="19" t="str">
        <f>IFERROR(INDEX(กลุ่ม!$N$5:$N$65,MATCH($E89,กลุ่ม!$O$5:$O$65,0)),"")</f>
        <v>A1</v>
      </c>
      <c r="E89" s="20" t="s">
        <v>2</v>
      </c>
      <c r="F89" s="21" t="str">
        <f t="shared" si="8"/>
        <v>ชนะ</v>
      </c>
      <c r="G89" s="15">
        <v>1</v>
      </c>
      <c r="H89" s="15">
        <v>0</v>
      </c>
      <c r="I89" s="22" t="str">
        <f>IFERROR(INDEX(กลุ่ม!$N$5:$N$65,MATCH($J89,กลุ่ม!$O$5:$O$65,0)),"")</f>
        <v>A5</v>
      </c>
      <c r="J89" s="20" t="s">
        <v>6</v>
      </c>
      <c r="K89" s="21" t="str">
        <f t="shared" si="15"/>
        <v>แพ้</v>
      </c>
      <c r="L89" s="20"/>
      <c r="M89" s="23" t="s">
        <v>2</v>
      </c>
      <c r="O89" s="5" t="str">
        <f t="shared" si="9"/>
        <v>ซีเรีย ชนะ</v>
      </c>
      <c r="P89" s="5" t="str">
        <f t="shared" si="10"/>
        <v>ฟิลิปปินส์ แพ้</v>
      </c>
      <c r="Q89" s="6">
        <f t="shared" si="11"/>
        <v>1</v>
      </c>
      <c r="R89" s="6">
        <f t="shared" si="12"/>
        <v>0</v>
      </c>
      <c r="T89" s="1" t="str">
        <f t="shared" si="13"/>
        <v>ซีเรีย</v>
      </c>
      <c r="U89" s="1" t="str">
        <f t="shared" si="14"/>
        <v>ฟิลิปปินส์</v>
      </c>
    </row>
    <row r="90" spans="2:21" x14ac:dyDescent="0.55000000000000004">
      <c r="B90" s="18">
        <v>88</v>
      </c>
      <c r="C90" s="55">
        <v>43788.791666666664</v>
      </c>
      <c r="D90" s="19" t="str">
        <f>IFERROR(INDEX(กลุ่ม!$N$5:$N$65,MATCH($E90,กลุ่ม!$O$5:$O$65,0)),"")</f>
        <v>H4</v>
      </c>
      <c r="E90" s="20" t="s">
        <v>42</v>
      </c>
      <c r="F90" s="21" t="str">
        <f t="shared" si="8"/>
        <v>เสมอ</v>
      </c>
      <c r="G90" s="15">
        <v>0</v>
      </c>
      <c r="H90" s="15">
        <v>0</v>
      </c>
      <c r="I90" s="22" t="str">
        <f>IFERROR(INDEX(กลุ่ม!$N$5:$N$65,MATCH($J90,กลุ่ม!$O$5:$O$65,0)),"")</f>
        <v>H1</v>
      </c>
      <c r="J90" s="20" t="s">
        <v>39</v>
      </c>
      <c r="K90" s="21" t="str">
        <f t="shared" si="15"/>
        <v>เสมอ</v>
      </c>
      <c r="L90" s="20"/>
      <c r="M90" s="23" t="s">
        <v>42</v>
      </c>
      <c r="O90" s="5" t="str">
        <f t="shared" si="9"/>
        <v>เลบานอน เสมอ</v>
      </c>
      <c r="P90" s="5" t="str">
        <f t="shared" si="10"/>
        <v>เกาหลีเหนือ เสมอ</v>
      </c>
      <c r="Q90" s="6">
        <f t="shared" si="11"/>
        <v>0</v>
      </c>
      <c r="R90" s="6">
        <f t="shared" si="12"/>
        <v>0</v>
      </c>
      <c r="T90" s="1" t="str">
        <f t="shared" si="13"/>
        <v>เลบานอน</v>
      </c>
      <c r="U90" s="1" t="str">
        <f t="shared" si="14"/>
        <v>เกาหลีเหนือ</v>
      </c>
    </row>
    <row r="91" spans="2:21" x14ac:dyDescent="0.55000000000000004">
      <c r="B91" s="18">
        <v>89</v>
      </c>
      <c r="C91" s="55">
        <v>43788.791666666664</v>
      </c>
      <c r="D91" s="19" t="str">
        <f>IFERROR(INDEX(กลุ่ม!$N$5:$N$65,MATCH($E91,กลุ่ม!$O$5:$O$65,0)),"")</f>
        <v>B2</v>
      </c>
      <c r="E91" s="20" t="s">
        <v>14</v>
      </c>
      <c r="F91" s="21" t="str">
        <f t="shared" si="8"/>
        <v>ชนะ</v>
      </c>
      <c r="G91" s="15">
        <v>5</v>
      </c>
      <c r="H91" s="15">
        <v>0</v>
      </c>
      <c r="I91" s="22" t="str">
        <f>IFERROR(INDEX(กลุ่ม!$N$5:$N$65,MATCH($J91,กลุ่ม!$O$5:$O$65,0)),"")</f>
        <v>B4</v>
      </c>
      <c r="J91" s="20" t="s">
        <v>16</v>
      </c>
      <c r="K91" s="21" t="str">
        <f t="shared" si="15"/>
        <v>แพ้</v>
      </c>
      <c r="L91" s="20"/>
      <c r="M91" s="23" t="s">
        <v>14</v>
      </c>
      <c r="O91" s="5" t="str">
        <f t="shared" si="9"/>
        <v>จอร์แดน ชนะ</v>
      </c>
      <c r="P91" s="5" t="str">
        <f t="shared" si="10"/>
        <v>ไต้หวัน แพ้</v>
      </c>
      <c r="Q91" s="6">
        <f t="shared" si="11"/>
        <v>5</v>
      </c>
      <c r="R91" s="6">
        <f t="shared" si="12"/>
        <v>0</v>
      </c>
      <c r="T91" s="1" t="str">
        <f t="shared" si="13"/>
        <v>จอร์แดน</v>
      </c>
      <c r="U91" s="1" t="str">
        <f t="shared" si="14"/>
        <v>ไต้หวัน</v>
      </c>
    </row>
    <row r="92" spans="2:21" x14ac:dyDescent="0.55000000000000004">
      <c r="B92" s="18">
        <v>90</v>
      </c>
      <c r="C92" s="55">
        <v>43788.791666666664</v>
      </c>
      <c r="D92" s="19" t="str">
        <f>IFERROR(INDEX(กลุ่ม!$N$5:$N$65,MATCH($E92,กลุ่ม!$O$5:$O$65,0)),"")</f>
        <v>E2</v>
      </c>
      <c r="E92" s="20" t="s">
        <v>27</v>
      </c>
      <c r="F92" s="21" t="str">
        <f t="shared" si="8"/>
        <v>ชนะ</v>
      </c>
      <c r="G92" s="15">
        <v>1</v>
      </c>
      <c r="H92" s="15">
        <v>0</v>
      </c>
      <c r="I92" s="22" t="str">
        <f>IFERROR(INDEX(กลุ่ม!$N$5:$N$65,MATCH($J92,กลุ่ม!$O$5:$O$65,0)),"")</f>
        <v>E4</v>
      </c>
      <c r="J92" s="20" t="s">
        <v>29</v>
      </c>
      <c r="K92" s="21" t="str">
        <f t="shared" si="15"/>
        <v>แพ้</v>
      </c>
      <c r="L92" s="20"/>
      <c r="M92" s="23" t="s">
        <v>27</v>
      </c>
      <c r="O92" s="5" t="str">
        <f t="shared" si="9"/>
        <v>โอมาน ชนะ</v>
      </c>
      <c r="P92" s="5" t="str">
        <f t="shared" si="10"/>
        <v>อินเดีย แพ้</v>
      </c>
      <c r="Q92" s="6">
        <f t="shared" si="11"/>
        <v>1</v>
      </c>
      <c r="R92" s="6">
        <f t="shared" si="12"/>
        <v>0</v>
      </c>
      <c r="T92" s="1" t="str">
        <f t="shared" si="13"/>
        <v>โอมาน</v>
      </c>
      <c r="U92" s="1" t="str">
        <f t="shared" si="14"/>
        <v>อินเดีย</v>
      </c>
    </row>
    <row r="93" spans="2:21" x14ac:dyDescent="0.55000000000000004">
      <c r="B93" s="18">
        <v>91</v>
      </c>
      <c r="C93" s="55">
        <v>43788.791666666664</v>
      </c>
      <c r="D93" s="19" t="str">
        <f>IFERROR(INDEX(กลุ่ม!$N$5:$N$65,MATCH($E93,กลุ่ม!$O$5:$O$65,0)),"")</f>
        <v>G1</v>
      </c>
      <c r="E93" s="20" t="s">
        <v>36</v>
      </c>
      <c r="F93" s="21" t="str">
        <f t="shared" si="8"/>
        <v>ชนะ</v>
      </c>
      <c r="G93" s="15">
        <v>2</v>
      </c>
      <c r="H93" s="15">
        <v>0</v>
      </c>
      <c r="I93" s="22" t="str">
        <f>IFERROR(INDEX(กลุ่ม!$N$5:$N$65,MATCH($J93,กลุ่ม!$O$5:$O$65,0)),"")</f>
        <v>G5</v>
      </c>
      <c r="J93" s="20" t="s">
        <v>38</v>
      </c>
      <c r="K93" s="21" t="str">
        <f t="shared" si="15"/>
        <v>แพ้</v>
      </c>
      <c r="L93" s="20"/>
      <c r="M93" s="23" t="s">
        <v>36</v>
      </c>
      <c r="O93" s="5" t="str">
        <f t="shared" si="9"/>
        <v>มาเลเซีย ชนะ</v>
      </c>
      <c r="P93" s="5" t="str">
        <f t="shared" si="10"/>
        <v>อินโดนีเซีย แพ้</v>
      </c>
      <c r="Q93" s="6">
        <f t="shared" si="11"/>
        <v>2</v>
      </c>
      <c r="R93" s="6">
        <f t="shared" si="12"/>
        <v>0</v>
      </c>
      <c r="T93" s="1" t="str">
        <f t="shared" si="13"/>
        <v>มาเลเซีย</v>
      </c>
      <c r="U93" s="1" t="str">
        <f t="shared" si="14"/>
        <v>อินโดนีเซีย</v>
      </c>
    </row>
    <row r="94" spans="2:21" x14ac:dyDescent="0.55000000000000004">
      <c r="B94" s="18">
        <v>92</v>
      </c>
      <c r="C94" s="55">
        <v>43788.791666666664</v>
      </c>
      <c r="D94" s="19" t="str">
        <f>IFERROR(INDEX(กลุ่ม!$N$5:$N$65,MATCH($E94,กลุ่ม!$O$5:$O$65,0)),"")</f>
        <v>B5</v>
      </c>
      <c r="E94" s="20" t="s">
        <v>17</v>
      </c>
      <c r="F94" s="21" t="str">
        <f t="shared" si="8"/>
        <v>แพ้</v>
      </c>
      <c r="G94" s="15">
        <v>0</v>
      </c>
      <c r="H94" s="15">
        <v>1</v>
      </c>
      <c r="I94" s="22" t="str">
        <f>IFERROR(INDEX(กลุ่ม!$N$5:$N$65,MATCH($J94,กลุ่ม!$O$5:$O$65,0)),"")</f>
        <v>B1</v>
      </c>
      <c r="J94" s="20" t="s">
        <v>13</v>
      </c>
      <c r="K94" s="21" t="str">
        <f t="shared" si="15"/>
        <v>ชนะ</v>
      </c>
      <c r="L94" s="20"/>
      <c r="M94" s="23" t="s">
        <v>17</v>
      </c>
      <c r="O94" s="5" t="str">
        <f t="shared" si="9"/>
        <v>เนปาล แพ้</v>
      </c>
      <c r="P94" s="5" t="str">
        <f t="shared" si="10"/>
        <v>คูเวต ชนะ</v>
      </c>
      <c r="Q94" s="6">
        <f t="shared" si="11"/>
        <v>0</v>
      </c>
      <c r="R94" s="6">
        <f t="shared" si="12"/>
        <v>1</v>
      </c>
      <c r="T94" s="1" t="str">
        <f t="shared" si="13"/>
        <v>เนปาล</v>
      </c>
      <c r="U94" s="1" t="str">
        <f t="shared" si="14"/>
        <v>คูเวต</v>
      </c>
    </row>
    <row r="95" spans="2:21" x14ac:dyDescent="0.55000000000000004">
      <c r="B95" s="18">
        <v>93</v>
      </c>
      <c r="C95" s="55">
        <v>43788.791666666664</v>
      </c>
      <c r="D95" s="19" t="str">
        <f>IFERROR(INDEX(กลุ่ม!$N$5:$N$65,MATCH($E95,กลุ่ม!$O$5:$O$65,0)),"")</f>
        <v>G2</v>
      </c>
      <c r="E95" s="20" t="s">
        <v>37</v>
      </c>
      <c r="F95" s="21" t="str">
        <f t="shared" si="8"/>
        <v>เสมอ</v>
      </c>
      <c r="G95" s="15">
        <v>0</v>
      </c>
      <c r="H95" s="15">
        <v>0</v>
      </c>
      <c r="I95" s="22" t="str">
        <f>IFERROR(INDEX(กลุ่ม!$N$5:$N$65,MATCH($J95,กลุ่ม!$O$5:$O$65,0)),"")</f>
        <v>G3</v>
      </c>
      <c r="J95" s="20" t="s">
        <v>56</v>
      </c>
      <c r="K95" s="21" t="str">
        <f t="shared" si="15"/>
        <v>เสมอ</v>
      </c>
      <c r="L95" s="20"/>
      <c r="M95" s="23" t="s">
        <v>37</v>
      </c>
      <c r="O95" s="5" t="str">
        <f t="shared" si="9"/>
        <v>เวียดนาม เสมอ</v>
      </c>
      <c r="P95" s="5" t="str">
        <f t="shared" si="10"/>
        <v>ไทย เสมอ</v>
      </c>
      <c r="Q95" s="6">
        <f t="shared" si="11"/>
        <v>0</v>
      </c>
      <c r="R95" s="6">
        <f t="shared" si="12"/>
        <v>0</v>
      </c>
      <c r="T95" s="1" t="str">
        <f t="shared" si="13"/>
        <v>เวียดนาม</v>
      </c>
      <c r="U95" s="1" t="str">
        <f t="shared" si="14"/>
        <v>ไทย</v>
      </c>
    </row>
    <row r="96" spans="2:21" x14ac:dyDescent="0.55000000000000004">
      <c r="B96" s="18">
        <v>94</v>
      </c>
      <c r="C96" s="55">
        <v>43788.791666666664</v>
      </c>
      <c r="D96" s="19" t="str">
        <f>IFERROR(INDEX(กลุ่ม!$N$5:$N$65,MATCH($E96,กลุ่ม!$O$5:$O$65,0)),"")</f>
        <v>F5</v>
      </c>
      <c r="E96" s="20" t="s">
        <v>35</v>
      </c>
      <c r="F96" s="21" t="str">
        <f t="shared" si="8"/>
        <v>เสมอ</v>
      </c>
      <c r="G96" s="15">
        <v>1</v>
      </c>
      <c r="H96" s="15">
        <v>1</v>
      </c>
      <c r="I96" s="22" t="str">
        <f>IFERROR(INDEX(กลุ่ม!$N$5:$N$65,MATCH($J96,กลุ่ม!$O$5:$O$65,0)),"")</f>
        <v>F1</v>
      </c>
      <c r="J96" s="20" t="s">
        <v>31</v>
      </c>
      <c r="K96" s="21" t="str">
        <f t="shared" si="15"/>
        <v>เสมอ</v>
      </c>
      <c r="L96" s="20"/>
      <c r="M96" s="23" t="s">
        <v>35</v>
      </c>
      <c r="O96" s="5" t="str">
        <f t="shared" si="9"/>
        <v>คีร์กีซสถาน เสมอ</v>
      </c>
      <c r="P96" s="5" t="str">
        <f t="shared" si="10"/>
        <v>ทาจิกิสถาน เสมอ</v>
      </c>
      <c r="Q96" s="6">
        <f t="shared" si="11"/>
        <v>1</v>
      </c>
      <c r="R96" s="6">
        <f t="shared" si="12"/>
        <v>1</v>
      </c>
      <c r="T96" s="1" t="str">
        <f t="shared" si="13"/>
        <v>คีร์กีซสถาน</v>
      </c>
      <c r="U96" s="1" t="str">
        <f t="shared" si="14"/>
        <v>ทาจิกิสถาน</v>
      </c>
    </row>
    <row r="97" spans="2:21" x14ac:dyDescent="0.55000000000000004">
      <c r="B97" s="18">
        <v>95</v>
      </c>
      <c r="C97" s="55">
        <v>43788.791666666664</v>
      </c>
      <c r="D97" s="19" t="str">
        <f>IFERROR(INDEX(กลุ่ม!$N$5:$N$65,MATCH($E97,กลุ่ม!$O$5:$O$65,0)),"")</f>
        <v>C4</v>
      </c>
      <c r="E97" s="20" t="s">
        <v>21</v>
      </c>
      <c r="F97" s="21" t="str">
        <f t="shared" si="8"/>
        <v>เสมอ</v>
      </c>
      <c r="G97" s="15">
        <v>0</v>
      </c>
      <c r="H97" s="15">
        <v>0</v>
      </c>
      <c r="I97" s="22" t="str">
        <f>IFERROR(INDEX(กลุ่ม!$N$5:$N$65,MATCH($J97,กลุ่ม!$O$5:$O$65,0)),"")</f>
        <v>C1</v>
      </c>
      <c r="J97" s="20" t="s">
        <v>18</v>
      </c>
      <c r="K97" s="21" t="str">
        <f t="shared" si="15"/>
        <v>เสมอ</v>
      </c>
      <c r="L97" s="20"/>
      <c r="M97" s="23" t="s">
        <v>21</v>
      </c>
      <c r="O97" s="5" t="str">
        <f t="shared" si="9"/>
        <v>อิรัก เสมอ</v>
      </c>
      <c r="P97" s="5" t="str">
        <f t="shared" si="10"/>
        <v>บาห์เรน เสมอ</v>
      </c>
      <c r="Q97" s="6">
        <f t="shared" si="11"/>
        <v>0</v>
      </c>
      <c r="R97" s="6">
        <f t="shared" si="12"/>
        <v>0</v>
      </c>
      <c r="T97" s="1" t="str">
        <f t="shared" si="13"/>
        <v>อิรัก</v>
      </c>
      <c r="U97" s="1" t="str">
        <f t="shared" si="14"/>
        <v>บาห์เรน</v>
      </c>
    </row>
    <row r="98" spans="2:21" x14ac:dyDescent="0.55000000000000004">
      <c r="B98" s="18">
        <v>96</v>
      </c>
      <c r="C98" s="55">
        <v>43788.791666666664</v>
      </c>
      <c r="D98" s="19" t="str">
        <f>IFERROR(INDEX(กลุ่ม!$N$5:$N$65,MATCH($E98,กลุ่ม!$O$5:$O$65,0)),"")</f>
        <v>F4</v>
      </c>
      <c r="E98" s="20" t="s">
        <v>34</v>
      </c>
      <c r="F98" s="21" t="str">
        <f t="shared" si="8"/>
        <v>ชนะ</v>
      </c>
      <c r="G98" s="15">
        <v>1</v>
      </c>
      <c r="H98" s="15">
        <v>0</v>
      </c>
      <c r="I98" s="22" t="str">
        <f>IFERROR(INDEX(กลุ่ม!$N$5:$N$65,MATCH($J98,กลุ่ม!$O$5:$O$65,0)),"")</f>
        <v>F2</v>
      </c>
      <c r="J98" s="20" t="s">
        <v>32</v>
      </c>
      <c r="K98" s="21" t="str">
        <f t="shared" si="15"/>
        <v>แพ้</v>
      </c>
      <c r="L98" s="20"/>
      <c r="M98" s="23" t="s">
        <v>34</v>
      </c>
      <c r="O98" s="5" t="str">
        <f t="shared" si="9"/>
        <v>เมียนมาร์ ชนะ</v>
      </c>
      <c r="P98" s="5" t="str">
        <f t="shared" si="10"/>
        <v>มองโกเลีย แพ้</v>
      </c>
      <c r="Q98" s="6">
        <f t="shared" si="11"/>
        <v>1</v>
      </c>
      <c r="R98" s="6">
        <f t="shared" si="12"/>
        <v>0</v>
      </c>
      <c r="T98" s="1" t="str">
        <f t="shared" si="13"/>
        <v>เมียนมาร์</v>
      </c>
      <c r="U98" s="1" t="str">
        <f t="shared" si="14"/>
        <v>มองโกเลีย</v>
      </c>
    </row>
    <row r="99" spans="2:21" x14ac:dyDescent="0.55000000000000004">
      <c r="B99" s="18">
        <v>97</v>
      </c>
      <c r="C99" s="55">
        <v>43788.791666666664</v>
      </c>
      <c r="D99" s="19" t="str">
        <f>IFERROR(INDEX(กลุ่ม!$N$5:$N$65,MATCH($E99,กลุ่ม!$O$5:$O$65,0)),"")</f>
        <v>E5</v>
      </c>
      <c r="E99" s="20" t="s">
        <v>30</v>
      </c>
      <c r="F99" s="21" t="str">
        <f t="shared" si="8"/>
        <v>แพ้</v>
      </c>
      <c r="G99" s="15">
        <v>0</v>
      </c>
      <c r="H99" s="15">
        <v>1</v>
      </c>
      <c r="I99" s="22" t="str">
        <f>IFERROR(INDEX(กลุ่ม!$N$5:$N$65,MATCH($J99,กลุ่ม!$O$5:$O$65,0)),"")</f>
        <v>E1</v>
      </c>
      <c r="J99" s="20" t="s">
        <v>26</v>
      </c>
      <c r="K99" s="21" t="str">
        <f t="shared" si="15"/>
        <v>ชนะ</v>
      </c>
      <c r="L99" s="20"/>
      <c r="M99" s="23" t="s">
        <v>30</v>
      </c>
      <c r="O99" s="5" t="str">
        <f t="shared" si="9"/>
        <v>อัฟกานิสถาน แพ้</v>
      </c>
      <c r="P99" s="5" t="str">
        <f t="shared" si="10"/>
        <v>กาต้าร์ ชนะ</v>
      </c>
      <c r="Q99" s="6">
        <f t="shared" si="11"/>
        <v>0</v>
      </c>
      <c r="R99" s="6">
        <f t="shared" si="12"/>
        <v>1</v>
      </c>
      <c r="T99" s="1" t="str">
        <f t="shared" si="13"/>
        <v>อัฟกานิสถาน</v>
      </c>
      <c r="U99" s="1" t="str">
        <f t="shared" si="14"/>
        <v>กาต้าร์</v>
      </c>
    </row>
    <row r="100" spans="2:21" x14ac:dyDescent="0.55000000000000004">
      <c r="B100" s="18">
        <v>98</v>
      </c>
      <c r="C100" s="55">
        <v>43916.791666666664</v>
      </c>
      <c r="D100" s="19" t="str">
        <f>IFERROR(INDEX(กลุ่ม!$N$5:$N$65,MATCH($E100,กลุ่ม!$O$5:$O$65,0)),"")</f>
        <v>A3</v>
      </c>
      <c r="E100" s="20" t="s">
        <v>4</v>
      </c>
      <c r="F100" s="21" t="str">
        <f t="shared" si="8"/>
        <v/>
      </c>
      <c r="G100" s="15"/>
      <c r="H100" s="15"/>
      <c r="I100" s="22" t="str">
        <f>IFERROR(INDEX(กลุ่ม!$N$5:$N$65,MATCH($J100,กลุ่ม!$O$5:$O$65,0)),"")</f>
        <v>A2</v>
      </c>
      <c r="J100" s="20" t="s">
        <v>3</v>
      </c>
      <c r="K100" s="21" t="str">
        <f t="shared" si="15"/>
        <v/>
      </c>
      <c r="L100" s="20"/>
      <c r="M100" s="23" t="s">
        <v>4</v>
      </c>
      <c r="O100" s="5" t="str">
        <f t="shared" si="9"/>
        <v/>
      </c>
      <c r="P100" s="5" t="str">
        <f t="shared" si="10"/>
        <v/>
      </c>
      <c r="Q100" s="6" t="str">
        <f t="shared" si="11"/>
        <v/>
      </c>
      <c r="R100" s="6" t="str">
        <f t="shared" si="12"/>
        <v/>
      </c>
      <c r="T100" s="1" t="str">
        <f t="shared" si="13"/>
        <v/>
      </c>
      <c r="U100" s="1" t="str">
        <f t="shared" si="14"/>
        <v/>
      </c>
    </row>
    <row r="101" spans="2:21" x14ac:dyDescent="0.55000000000000004">
      <c r="B101" s="18">
        <v>99</v>
      </c>
      <c r="C101" s="55">
        <v>43916.791666666664</v>
      </c>
      <c r="D101" s="19" t="str">
        <f>IFERROR(INDEX(กลุ่ม!$N$5:$N$65,MATCH($E101,กลุ่ม!$O$5:$O$65,0)),"")</f>
        <v>G4</v>
      </c>
      <c r="E101" s="20" t="s">
        <v>86</v>
      </c>
      <c r="F101" s="21" t="str">
        <f t="shared" si="8"/>
        <v/>
      </c>
      <c r="G101" s="15"/>
      <c r="H101" s="15"/>
      <c r="I101" s="22" t="str">
        <f>IFERROR(INDEX(กลุ่ม!$N$5:$N$65,MATCH($J101,กลุ่ม!$O$5:$O$65,0)),"")</f>
        <v>G1</v>
      </c>
      <c r="J101" s="20" t="s">
        <v>36</v>
      </c>
      <c r="K101" s="21" t="str">
        <f t="shared" si="15"/>
        <v/>
      </c>
      <c r="L101" s="20"/>
      <c r="M101" s="23" t="s">
        <v>86</v>
      </c>
      <c r="O101" s="5" t="str">
        <f t="shared" si="9"/>
        <v/>
      </c>
      <c r="P101" s="5" t="str">
        <f t="shared" si="10"/>
        <v/>
      </c>
      <c r="Q101" s="6" t="str">
        <f t="shared" si="11"/>
        <v/>
      </c>
      <c r="R101" s="6" t="str">
        <f t="shared" si="12"/>
        <v/>
      </c>
      <c r="T101" s="1" t="str">
        <f t="shared" si="13"/>
        <v/>
      </c>
      <c r="U101" s="1" t="str">
        <f t="shared" si="14"/>
        <v/>
      </c>
    </row>
    <row r="102" spans="2:21" x14ac:dyDescent="0.55000000000000004">
      <c r="B102" s="18">
        <v>100</v>
      </c>
      <c r="C102" s="55">
        <v>43916.791666666664</v>
      </c>
      <c r="D102" s="19" t="str">
        <f>IFERROR(INDEX(กลุ่ม!$N$5:$N$65,MATCH($E102,กลุ่ม!$O$5:$O$65,0)),"")</f>
        <v>F1</v>
      </c>
      <c r="E102" s="20" t="s">
        <v>31</v>
      </c>
      <c r="F102" s="21" t="str">
        <f t="shared" si="8"/>
        <v/>
      </c>
      <c r="G102" s="15"/>
      <c r="H102" s="15"/>
      <c r="I102" s="22" t="str">
        <f>IFERROR(INDEX(กลุ่ม!$N$5:$N$65,MATCH($J102,กลุ่ม!$O$5:$O$65,0)),"")</f>
        <v>F2</v>
      </c>
      <c r="J102" s="20" t="s">
        <v>32</v>
      </c>
      <c r="K102" s="21" t="str">
        <f t="shared" si="15"/>
        <v/>
      </c>
      <c r="L102" s="20"/>
      <c r="M102" s="23" t="s">
        <v>31</v>
      </c>
      <c r="O102" s="5" t="str">
        <f t="shared" si="9"/>
        <v/>
      </c>
      <c r="P102" s="5" t="str">
        <f t="shared" si="10"/>
        <v/>
      </c>
      <c r="Q102" s="6" t="str">
        <f t="shared" si="11"/>
        <v/>
      </c>
      <c r="R102" s="6" t="str">
        <f t="shared" si="12"/>
        <v/>
      </c>
      <c r="T102" s="1" t="str">
        <f t="shared" si="13"/>
        <v/>
      </c>
      <c r="U102" s="1" t="str">
        <f t="shared" si="14"/>
        <v/>
      </c>
    </row>
    <row r="103" spans="2:21" x14ac:dyDescent="0.55000000000000004">
      <c r="B103" s="18">
        <v>101</v>
      </c>
      <c r="C103" s="55">
        <v>43916.791666666664</v>
      </c>
      <c r="D103" s="19" t="str">
        <f>IFERROR(INDEX(กลุ่ม!$N$5:$N$65,MATCH($E103,กลุ่ม!$O$5:$O$65,0)),"")</f>
        <v>H3</v>
      </c>
      <c r="E103" s="20" t="s">
        <v>41</v>
      </c>
      <c r="F103" s="21" t="str">
        <f t="shared" si="8"/>
        <v/>
      </c>
      <c r="G103" s="15"/>
      <c r="H103" s="15"/>
      <c r="I103" s="22" t="str">
        <f>IFERROR(INDEX(กลุ่ม!$N$5:$N$65,MATCH($J103,กลุ่ม!$O$5:$O$65,0)),"")</f>
        <v>H2</v>
      </c>
      <c r="J103" s="20" t="s">
        <v>40</v>
      </c>
      <c r="K103" s="21" t="str">
        <f t="shared" si="15"/>
        <v/>
      </c>
      <c r="L103" s="20"/>
      <c r="M103" s="23" t="s">
        <v>41</v>
      </c>
      <c r="O103" s="5" t="str">
        <f t="shared" si="9"/>
        <v/>
      </c>
      <c r="P103" s="5" t="str">
        <f t="shared" si="10"/>
        <v/>
      </c>
      <c r="Q103" s="6" t="str">
        <f t="shared" si="11"/>
        <v/>
      </c>
      <c r="R103" s="6" t="str">
        <f t="shared" si="12"/>
        <v/>
      </c>
      <c r="T103" s="1" t="str">
        <f t="shared" si="13"/>
        <v/>
      </c>
      <c r="U103" s="1" t="str">
        <f t="shared" si="14"/>
        <v/>
      </c>
    </row>
    <row r="104" spans="2:21" x14ac:dyDescent="0.55000000000000004">
      <c r="B104" s="18">
        <v>102</v>
      </c>
      <c r="C104" s="55">
        <v>43916.791666666664</v>
      </c>
      <c r="D104" s="19" t="str">
        <f>IFERROR(INDEX(กลุ่ม!$N$5:$N$65,MATCH($E104,กลุ่ม!$O$5:$O$65,0)),"")</f>
        <v>B5</v>
      </c>
      <c r="E104" s="20" t="s">
        <v>17</v>
      </c>
      <c r="F104" s="21" t="str">
        <f t="shared" si="8"/>
        <v/>
      </c>
      <c r="G104" s="15"/>
      <c r="H104" s="15"/>
      <c r="I104" s="22" t="str">
        <f>IFERROR(INDEX(กลุ่ม!$N$5:$N$65,MATCH($J104,กลุ่ม!$O$5:$O$65,0)),"")</f>
        <v>B4</v>
      </c>
      <c r="J104" s="20" t="s">
        <v>16</v>
      </c>
      <c r="K104" s="21" t="str">
        <f t="shared" si="15"/>
        <v/>
      </c>
      <c r="L104" s="20"/>
      <c r="M104" s="23" t="s">
        <v>17</v>
      </c>
      <c r="O104" s="5" t="str">
        <f t="shared" si="9"/>
        <v/>
      </c>
      <c r="P104" s="5" t="str">
        <f t="shared" si="10"/>
        <v/>
      </c>
      <c r="Q104" s="6" t="str">
        <f t="shared" si="11"/>
        <v/>
      </c>
      <c r="R104" s="6" t="str">
        <f t="shared" si="12"/>
        <v/>
      </c>
      <c r="T104" s="1" t="str">
        <f t="shared" si="13"/>
        <v/>
      </c>
      <c r="U104" s="1" t="str">
        <f t="shared" si="14"/>
        <v/>
      </c>
    </row>
    <row r="105" spans="2:21" x14ac:dyDescent="0.55000000000000004">
      <c r="B105" s="18">
        <v>103</v>
      </c>
      <c r="C105" s="55">
        <v>43916.791666666664</v>
      </c>
      <c r="D105" s="19" t="str">
        <f>IFERROR(INDEX(กลุ่ม!$N$5:$N$65,MATCH($E105,กลุ่ม!$O$5:$O$65,0)),"")</f>
        <v>C5</v>
      </c>
      <c r="E105" s="20" t="s">
        <v>22</v>
      </c>
      <c r="F105" s="21" t="str">
        <f t="shared" si="8"/>
        <v/>
      </c>
      <c r="G105" s="15"/>
      <c r="H105" s="15"/>
      <c r="I105" s="22" t="str">
        <f>IFERROR(INDEX(กลุ่ม!$N$5:$N$65,MATCH($J105,กลุ่ม!$O$5:$O$65,0)),"")</f>
        <v>C3</v>
      </c>
      <c r="J105" s="20" t="s">
        <v>20</v>
      </c>
      <c r="K105" s="21" t="str">
        <f t="shared" si="15"/>
        <v/>
      </c>
      <c r="L105" s="20"/>
      <c r="M105" s="23" t="s">
        <v>22</v>
      </c>
      <c r="O105" s="5" t="str">
        <f t="shared" si="9"/>
        <v/>
      </c>
      <c r="P105" s="5" t="str">
        <f t="shared" si="10"/>
        <v/>
      </c>
      <c r="Q105" s="6" t="str">
        <f t="shared" si="11"/>
        <v/>
      </c>
      <c r="R105" s="6" t="str">
        <f t="shared" si="12"/>
        <v/>
      </c>
      <c r="T105" s="1" t="str">
        <f t="shared" si="13"/>
        <v/>
      </c>
      <c r="U105" s="1" t="str">
        <f t="shared" si="14"/>
        <v/>
      </c>
    </row>
    <row r="106" spans="2:21" x14ac:dyDescent="0.55000000000000004">
      <c r="B106" s="18">
        <v>104</v>
      </c>
      <c r="C106" s="55">
        <v>43916.791666666664</v>
      </c>
      <c r="D106" s="19" t="str">
        <f>IFERROR(INDEX(กลุ่ม!$N$5:$N$65,MATCH($E106,กลุ่ม!$O$5:$O$65,0)),"")</f>
        <v>D4</v>
      </c>
      <c r="E106" s="20" t="s">
        <v>91</v>
      </c>
      <c r="F106" s="21" t="str">
        <f t="shared" si="8"/>
        <v/>
      </c>
      <c r="G106" s="15"/>
      <c r="H106" s="15"/>
      <c r="I106" s="22" t="str">
        <f>IFERROR(INDEX(กลุ่ม!$N$5:$N$65,MATCH($J106,กลุ่ม!$O$5:$O$65,0)),"")</f>
        <v>D2</v>
      </c>
      <c r="J106" s="20" t="s">
        <v>24</v>
      </c>
      <c r="K106" s="21" t="str">
        <f t="shared" si="15"/>
        <v/>
      </c>
      <c r="L106" s="20"/>
      <c r="M106" s="23" t="s">
        <v>91</v>
      </c>
      <c r="O106" s="5" t="str">
        <f t="shared" si="9"/>
        <v/>
      </c>
      <c r="P106" s="5" t="str">
        <f t="shared" si="10"/>
        <v/>
      </c>
      <c r="Q106" s="6" t="str">
        <f t="shared" si="11"/>
        <v/>
      </c>
      <c r="R106" s="6" t="str">
        <f t="shared" si="12"/>
        <v/>
      </c>
      <c r="T106" s="1" t="str">
        <f t="shared" si="13"/>
        <v/>
      </c>
      <c r="U106" s="1" t="str">
        <f t="shared" si="14"/>
        <v/>
      </c>
    </row>
    <row r="107" spans="2:21" x14ac:dyDescent="0.55000000000000004">
      <c r="B107" s="18">
        <v>105</v>
      </c>
      <c r="C107" s="55">
        <v>43916.791666666664</v>
      </c>
      <c r="D107" s="19" t="str">
        <f>IFERROR(INDEX(กลุ่ม!$N$5:$N$65,MATCH($E107,กลุ่ม!$O$5:$O$65,0)),"")</f>
        <v>G3</v>
      </c>
      <c r="E107" s="20" t="s">
        <v>56</v>
      </c>
      <c r="F107" s="21" t="str">
        <f t="shared" si="8"/>
        <v/>
      </c>
      <c r="G107" s="15"/>
      <c r="H107" s="15"/>
      <c r="I107" s="22" t="str">
        <f>IFERROR(INDEX(กลุ่ม!$N$5:$N$65,MATCH($J107,กลุ่ม!$O$5:$O$65,0)),"")</f>
        <v>G5</v>
      </c>
      <c r="J107" s="20" t="s">
        <v>38</v>
      </c>
      <c r="K107" s="21" t="str">
        <f t="shared" si="15"/>
        <v/>
      </c>
      <c r="L107" s="20"/>
      <c r="M107" s="23" t="s">
        <v>56</v>
      </c>
      <c r="O107" s="5" t="str">
        <f t="shared" si="9"/>
        <v/>
      </c>
      <c r="P107" s="5" t="str">
        <f t="shared" si="10"/>
        <v/>
      </c>
      <c r="Q107" s="6" t="str">
        <f t="shared" si="11"/>
        <v/>
      </c>
      <c r="R107" s="6" t="str">
        <f t="shared" si="12"/>
        <v/>
      </c>
      <c r="T107" s="1" t="str">
        <f t="shared" si="13"/>
        <v/>
      </c>
      <c r="U107" s="1" t="str">
        <f t="shared" si="14"/>
        <v/>
      </c>
    </row>
    <row r="108" spans="2:21" x14ac:dyDescent="0.55000000000000004">
      <c r="B108" s="18">
        <v>107</v>
      </c>
      <c r="C108" s="55">
        <v>43916.791666666664</v>
      </c>
      <c r="D108" s="19" t="str">
        <f>IFERROR(INDEX(กลุ่ม!$N$5:$N$65,MATCH($E108,กลุ่ม!$O$5:$O$65,0)),"")</f>
        <v>C1</v>
      </c>
      <c r="E108" s="20" t="s">
        <v>18</v>
      </c>
      <c r="F108" s="21" t="str">
        <f t="shared" si="8"/>
        <v/>
      </c>
      <c r="G108" s="15"/>
      <c r="H108" s="15"/>
      <c r="I108" s="22" t="str">
        <f>IFERROR(INDEX(กลุ่ม!$N$5:$N$65,MATCH($J108,กลุ่ม!$O$5:$O$65,0)),"")</f>
        <v>C2</v>
      </c>
      <c r="J108" s="20" t="s">
        <v>19</v>
      </c>
      <c r="K108" s="21" t="str">
        <f t="shared" si="15"/>
        <v/>
      </c>
      <c r="L108" s="20"/>
      <c r="M108" s="23" t="s">
        <v>18</v>
      </c>
      <c r="O108" s="5" t="str">
        <f t="shared" si="9"/>
        <v/>
      </c>
      <c r="P108" s="5" t="str">
        <f t="shared" si="10"/>
        <v/>
      </c>
      <c r="Q108" s="6" t="str">
        <f t="shared" si="11"/>
        <v/>
      </c>
      <c r="R108" s="6" t="str">
        <f t="shared" si="12"/>
        <v/>
      </c>
      <c r="T108" s="1" t="str">
        <f t="shared" si="13"/>
        <v/>
      </c>
      <c r="U108" s="1" t="str">
        <f t="shared" si="14"/>
        <v/>
      </c>
    </row>
    <row r="109" spans="2:21" x14ac:dyDescent="0.55000000000000004">
      <c r="B109" s="18">
        <v>108</v>
      </c>
      <c r="C109" s="55">
        <v>43916.791666666664</v>
      </c>
      <c r="D109" s="19" t="str">
        <f>IFERROR(INDEX(กลุ่ม!$N$5:$N$65,MATCH($E109,กลุ่ม!$O$5:$O$65,0)),"")</f>
        <v>E3</v>
      </c>
      <c r="E109" s="20" t="s">
        <v>28</v>
      </c>
      <c r="F109" s="21" t="str">
        <f t="shared" si="8"/>
        <v/>
      </c>
      <c r="G109" s="15"/>
      <c r="H109" s="15"/>
      <c r="I109" s="22" t="str">
        <f>IFERROR(INDEX(กลุ่ม!$N$5:$N$65,MATCH($J109,กลุ่ม!$O$5:$O$65,0)),"")</f>
        <v>E5</v>
      </c>
      <c r="J109" s="20" t="s">
        <v>30</v>
      </c>
      <c r="K109" s="21" t="str">
        <f t="shared" si="15"/>
        <v/>
      </c>
      <c r="L109" s="20"/>
      <c r="M109" s="23" t="s">
        <v>28</v>
      </c>
      <c r="O109" s="5" t="str">
        <f t="shared" si="9"/>
        <v/>
      </c>
      <c r="P109" s="5" t="str">
        <f t="shared" si="10"/>
        <v/>
      </c>
      <c r="Q109" s="6" t="str">
        <f t="shared" si="11"/>
        <v/>
      </c>
      <c r="R109" s="6" t="str">
        <f t="shared" si="12"/>
        <v/>
      </c>
      <c r="T109" s="1" t="str">
        <f t="shared" si="13"/>
        <v/>
      </c>
      <c r="U109" s="1" t="str">
        <f t="shared" si="14"/>
        <v/>
      </c>
    </row>
    <row r="110" spans="2:21" x14ac:dyDescent="0.55000000000000004">
      <c r="B110" s="18">
        <v>109</v>
      </c>
      <c r="C110" s="55">
        <v>43916.791666666664</v>
      </c>
      <c r="D110" s="19" t="str">
        <f>IFERROR(INDEX(กลุ่ม!$N$5:$N$65,MATCH($E110,กลุ่ม!$O$5:$O$65,0)),"")</f>
        <v>H1</v>
      </c>
      <c r="E110" s="20" t="s">
        <v>39</v>
      </c>
      <c r="F110" s="21" t="str">
        <f t="shared" si="8"/>
        <v/>
      </c>
      <c r="G110" s="15"/>
      <c r="H110" s="15"/>
      <c r="I110" s="22" t="str">
        <f>IFERROR(INDEX(กลุ่ม!$N$5:$N$65,MATCH($J110,กลุ่ม!$O$5:$O$65,0)),"")</f>
        <v>H5</v>
      </c>
      <c r="J110" s="20" t="s">
        <v>43</v>
      </c>
      <c r="K110" s="21" t="str">
        <f t="shared" si="15"/>
        <v/>
      </c>
      <c r="L110" s="20"/>
      <c r="M110" s="23" t="s">
        <v>39</v>
      </c>
      <c r="O110" s="5" t="str">
        <f t="shared" si="9"/>
        <v/>
      </c>
      <c r="P110" s="5" t="str">
        <f t="shared" si="10"/>
        <v/>
      </c>
      <c r="Q110" s="6" t="str">
        <f t="shared" si="11"/>
        <v/>
      </c>
      <c r="R110" s="6" t="str">
        <f t="shared" si="12"/>
        <v/>
      </c>
      <c r="T110" s="1" t="str">
        <f t="shared" si="13"/>
        <v/>
      </c>
      <c r="U110" s="1" t="str">
        <f t="shared" si="14"/>
        <v/>
      </c>
    </row>
    <row r="111" spans="2:21" x14ac:dyDescent="0.55000000000000004">
      <c r="B111" s="18">
        <v>110</v>
      </c>
      <c r="C111" s="55">
        <v>43916.791666666664</v>
      </c>
      <c r="D111" s="19" t="str">
        <f>IFERROR(INDEX(กลุ่ม!$N$5:$N$65,MATCH($E111,กลุ่ม!$O$5:$O$65,0)),"")</f>
        <v>F3</v>
      </c>
      <c r="E111" s="20" t="s">
        <v>33</v>
      </c>
      <c r="F111" s="21" t="str">
        <f t="shared" si="8"/>
        <v/>
      </c>
      <c r="G111" s="15"/>
      <c r="H111" s="15"/>
      <c r="I111" s="22" t="str">
        <f>IFERROR(INDEX(กลุ่ม!$N$5:$N$65,MATCH($J111,กลุ่ม!$O$5:$O$65,0)),"")</f>
        <v>F4</v>
      </c>
      <c r="J111" s="20" t="s">
        <v>34</v>
      </c>
      <c r="K111" s="21" t="str">
        <f t="shared" si="15"/>
        <v/>
      </c>
      <c r="L111" s="20"/>
      <c r="M111" s="23" t="s">
        <v>33</v>
      </c>
      <c r="O111" s="5" t="str">
        <f t="shared" si="9"/>
        <v/>
      </c>
      <c r="P111" s="5" t="str">
        <f t="shared" si="10"/>
        <v/>
      </c>
      <c r="Q111" s="6" t="str">
        <f t="shared" si="11"/>
        <v/>
      </c>
      <c r="R111" s="6" t="str">
        <f t="shared" si="12"/>
        <v/>
      </c>
      <c r="T111" s="1" t="str">
        <f t="shared" si="13"/>
        <v/>
      </c>
      <c r="U111" s="1" t="str">
        <f t="shared" si="14"/>
        <v/>
      </c>
    </row>
    <row r="112" spans="2:21" x14ac:dyDescent="0.55000000000000004">
      <c r="B112" s="18">
        <v>111</v>
      </c>
      <c r="C112" s="55">
        <v>43916.791666666664</v>
      </c>
      <c r="D112" s="19" t="str">
        <f>IFERROR(INDEX(กลุ่ม!$N$5:$N$65,MATCH($E112,กลุ่ม!$O$5:$O$65,0)),"")</f>
        <v>B3</v>
      </c>
      <c r="E112" s="20" t="s">
        <v>15</v>
      </c>
      <c r="F112" s="21" t="str">
        <f t="shared" si="8"/>
        <v/>
      </c>
      <c r="G112" s="15"/>
      <c r="H112" s="15"/>
      <c r="I112" s="22" t="str">
        <f>IFERROR(INDEX(กลุ่ม!$N$5:$N$65,MATCH($J112,กลุ่ม!$O$5:$O$65,0)),"")</f>
        <v>B1</v>
      </c>
      <c r="J112" s="20" t="s">
        <v>13</v>
      </c>
      <c r="K112" s="21" t="str">
        <f t="shared" si="15"/>
        <v/>
      </c>
      <c r="L112" s="20"/>
      <c r="M112" s="23" t="s">
        <v>15</v>
      </c>
      <c r="O112" s="5" t="str">
        <f t="shared" si="9"/>
        <v/>
      </c>
      <c r="P112" s="5" t="str">
        <f t="shared" si="10"/>
        <v/>
      </c>
      <c r="Q112" s="6" t="str">
        <f t="shared" si="11"/>
        <v/>
      </c>
      <c r="R112" s="6" t="str">
        <f t="shared" si="12"/>
        <v/>
      </c>
      <c r="T112" s="1" t="str">
        <f t="shared" si="13"/>
        <v/>
      </c>
      <c r="U112" s="1" t="str">
        <f t="shared" si="14"/>
        <v/>
      </c>
    </row>
    <row r="113" spans="2:21" x14ac:dyDescent="0.55000000000000004">
      <c r="B113" s="18">
        <v>112</v>
      </c>
      <c r="C113" s="55">
        <v>43916.791666666664</v>
      </c>
      <c r="D113" s="19" t="str">
        <f>IFERROR(INDEX(กลุ่ม!$N$5:$N$65,MATCH($E113,กลุ่ม!$O$5:$O$65,0)),"")</f>
        <v>A5</v>
      </c>
      <c r="E113" s="20" t="s">
        <v>6</v>
      </c>
      <c r="F113" s="21" t="str">
        <f t="shared" si="8"/>
        <v/>
      </c>
      <c r="G113" s="15"/>
      <c r="H113" s="15"/>
      <c r="I113" s="22" t="str">
        <f>IFERROR(INDEX(กลุ่ม!$N$5:$N$65,MATCH($J113,กลุ่ม!$O$5:$O$65,0)),"")</f>
        <v>A4</v>
      </c>
      <c r="J113" s="20" t="s">
        <v>5</v>
      </c>
      <c r="K113" s="21" t="str">
        <f t="shared" si="15"/>
        <v/>
      </c>
      <c r="L113" s="20"/>
      <c r="M113" s="23" t="s">
        <v>6</v>
      </c>
      <c r="O113" s="5" t="str">
        <f t="shared" si="9"/>
        <v/>
      </c>
      <c r="P113" s="5" t="str">
        <f t="shared" si="10"/>
        <v/>
      </c>
      <c r="Q113" s="6" t="str">
        <f t="shared" si="11"/>
        <v/>
      </c>
      <c r="R113" s="6" t="str">
        <f t="shared" si="12"/>
        <v/>
      </c>
      <c r="T113" s="1" t="str">
        <f t="shared" si="13"/>
        <v/>
      </c>
      <c r="U113" s="1" t="str">
        <f t="shared" si="14"/>
        <v/>
      </c>
    </row>
    <row r="114" spans="2:21" x14ac:dyDescent="0.55000000000000004">
      <c r="B114" s="18">
        <v>113</v>
      </c>
      <c r="C114" s="55">
        <v>43916.791666666664</v>
      </c>
      <c r="D114" s="19" t="str">
        <f>IFERROR(INDEX(กลุ่ม!$N$5:$N$65,MATCH($E114,กลุ่ม!$O$5:$O$65,0)),"")</f>
        <v>D1</v>
      </c>
      <c r="E114" s="20" t="s">
        <v>23</v>
      </c>
      <c r="F114" s="21" t="str">
        <f t="shared" si="8"/>
        <v/>
      </c>
      <c r="G114" s="15"/>
      <c r="H114" s="15"/>
      <c r="I114" s="22" t="str">
        <f>IFERROR(INDEX(กลุ่ม!$N$5:$N$65,MATCH($J114,กลุ่ม!$O$5:$O$65,0)),"")</f>
        <v>D3</v>
      </c>
      <c r="J114" s="20" t="s">
        <v>25</v>
      </c>
      <c r="K114" s="21" t="str">
        <f t="shared" si="15"/>
        <v/>
      </c>
      <c r="L114" s="20"/>
      <c r="M114" s="23" t="s">
        <v>23</v>
      </c>
      <c r="O114" s="5" t="str">
        <f t="shared" si="9"/>
        <v/>
      </c>
      <c r="P114" s="5" t="str">
        <f t="shared" si="10"/>
        <v/>
      </c>
      <c r="Q114" s="6" t="str">
        <f t="shared" si="11"/>
        <v/>
      </c>
      <c r="R114" s="6" t="str">
        <f t="shared" si="12"/>
        <v/>
      </c>
      <c r="T114" s="1" t="str">
        <f t="shared" si="13"/>
        <v/>
      </c>
      <c r="U114" s="1" t="str">
        <f t="shared" si="14"/>
        <v/>
      </c>
    </row>
    <row r="115" spans="2:21" x14ac:dyDescent="0.55000000000000004">
      <c r="B115" s="18">
        <v>114</v>
      </c>
      <c r="C115" s="55">
        <v>43916.791666666664</v>
      </c>
      <c r="D115" s="19" t="str">
        <f>IFERROR(INDEX(กลุ่ม!$N$5:$N$65,MATCH($E115,กลุ่ม!$O$5:$O$65,0)),"")</f>
        <v>E4</v>
      </c>
      <c r="E115" s="20" t="s">
        <v>29</v>
      </c>
      <c r="F115" s="21" t="str">
        <f t="shared" si="8"/>
        <v/>
      </c>
      <c r="G115" s="15"/>
      <c r="H115" s="15"/>
      <c r="I115" s="22" t="str">
        <f>IFERROR(INDEX(กลุ่ม!$N$5:$N$65,MATCH($J115,กลุ่ม!$O$5:$O$65,0)),"")</f>
        <v>E1</v>
      </c>
      <c r="J115" s="20" t="s">
        <v>26</v>
      </c>
      <c r="K115" s="21" t="str">
        <f t="shared" si="15"/>
        <v/>
      </c>
      <c r="L115" s="20"/>
      <c r="M115" s="23" t="s">
        <v>29</v>
      </c>
      <c r="O115" s="5" t="str">
        <f t="shared" si="9"/>
        <v/>
      </c>
      <c r="P115" s="5" t="str">
        <f t="shared" si="10"/>
        <v/>
      </c>
      <c r="Q115" s="6" t="str">
        <f t="shared" si="11"/>
        <v/>
      </c>
      <c r="R115" s="6" t="str">
        <f t="shared" si="12"/>
        <v/>
      </c>
      <c r="T115" s="1" t="str">
        <f t="shared" si="13"/>
        <v/>
      </c>
      <c r="U115" s="1" t="str">
        <f t="shared" si="14"/>
        <v/>
      </c>
    </row>
    <row r="116" spans="2:21" x14ac:dyDescent="0.55000000000000004">
      <c r="B116" s="18">
        <v>115</v>
      </c>
      <c r="C116" s="55">
        <v>43921.791666666664</v>
      </c>
      <c r="D116" s="19" t="str">
        <f>IFERROR(INDEX(กลุ่ม!$N$5:$N$65,MATCH($E116,กลุ่ม!$O$5:$O$65,0)),"")</f>
        <v>G5</v>
      </c>
      <c r="E116" s="20" t="s">
        <v>38</v>
      </c>
      <c r="F116" s="21" t="str">
        <f t="shared" si="8"/>
        <v/>
      </c>
      <c r="G116" s="15"/>
      <c r="H116" s="15"/>
      <c r="I116" s="22" t="str">
        <f>IFERROR(INDEX(กลุ่ม!$N$5:$N$65,MATCH($J116,กลุ่ม!$O$5:$O$65,0)),"")</f>
        <v>G4</v>
      </c>
      <c r="J116" s="20" t="s">
        <v>86</v>
      </c>
      <c r="K116" s="21" t="str">
        <f t="shared" si="15"/>
        <v/>
      </c>
      <c r="L116" s="20"/>
      <c r="M116" s="23" t="s">
        <v>38</v>
      </c>
      <c r="O116" s="5" t="str">
        <f t="shared" si="9"/>
        <v/>
      </c>
      <c r="P116" s="5" t="str">
        <f t="shared" si="10"/>
        <v/>
      </c>
      <c r="Q116" s="6" t="str">
        <f t="shared" si="11"/>
        <v/>
      </c>
      <c r="R116" s="6" t="str">
        <f t="shared" si="12"/>
        <v/>
      </c>
      <c r="T116" s="1" t="str">
        <f t="shared" si="13"/>
        <v/>
      </c>
      <c r="U116" s="1" t="str">
        <f t="shared" si="14"/>
        <v/>
      </c>
    </row>
    <row r="117" spans="2:21" x14ac:dyDescent="0.55000000000000004">
      <c r="B117" s="18">
        <v>116</v>
      </c>
      <c r="C117" s="55">
        <v>43921.791666666664</v>
      </c>
      <c r="D117" s="19" t="str">
        <f>IFERROR(INDEX(กลุ่ม!$N$5:$N$65,MATCH($E117,กลุ่ม!$O$5:$O$65,0)),"")</f>
        <v>C2</v>
      </c>
      <c r="E117" s="20" t="s">
        <v>19</v>
      </c>
      <c r="F117" s="21" t="str">
        <f t="shared" si="8"/>
        <v/>
      </c>
      <c r="G117" s="15"/>
      <c r="H117" s="15"/>
      <c r="I117" s="22" t="str">
        <f>IFERROR(INDEX(กลุ่ม!$N$5:$N$65,MATCH($J117,กลุ่ม!$O$5:$O$65,0)),"")</f>
        <v>C5</v>
      </c>
      <c r="J117" s="20" t="s">
        <v>22</v>
      </c>
      <c r="K117" s="21" t="str">
        <f t="shared" si="15"/>
        <v/>
      </c>
      <c r="L117" s="20"/>
      <c r="M117" s="23" t="s">
        <v>19</v>
      </c>
      <c r="O117" s="5" t="str">
        <f t="shared" si="9"/>
        <v/>
      </c>
      <c r="P117" s="5" t="str">
        <f t="shared" si="10"/>
        <v/>
      </c>
      <c r="Q117" s="6" t="str">
        <f t="shared" si="11"/>
        <v/>
      </c>
      <c r="R117" s="6" t="str">
        <f t="shared" si="12"/>
        <v/>
      </c>
      <c r="T117" s="1" t="str">
        <f t="shared" si="13"/>
        <v/>
      </c>
      <c r="U117" s="1" t="str">
        <f t="shared" si="14"/>
        <v/>
      </c>
    </row>
    <row r="118" spans="2:21" x14ac:dyDescent="0.55000000000000004">
      <c r="B118" s="18">
        <v>117</v>
      </c>
      <c r="C118" s="55">
        <v>43921.791666666664</v>
      </c>
      <c r="D118" s="19" t="str">
        <f>IFERROR(INDEX(กลุ่ม!$N$5:$N$65,MATCH($E118,กลุ่ม!$O$5:$O$65,0)),"")</f>
        <v>E1</v>
      </c>
      <c r="E118" s="20" t="s">
        <v>26</v>
      </c>
      <c r="F118" s="21" t="str">
        <f t="shared" si="8"/>
        <v/>
      </c>
      <c r="G118" s="15"/>
      <c r="H118" s="15"/>
      <c r="I118" s="22" t="str">
        <f>IFERROR(INDEX(กลุ่ม!$N$5:$N$65,MATCH($J118,กลุ่ม!$O$5:$O$65,0)),"")</f>
        <v>E3</v>
      </c>
      <c r="J118" s="20" t="s">
        <v>28</v>
      </c>
      <c r="K118" s="21" t="str">
        <f t="shared" si="15"/>
        <v/>
      </c>
      <c r="L118" s="20"/>
      <c r="M118" s="23" t="s">
        <v>26</v>
      </c>
      <c r="O118" s="5" t="str">
        <f t="shared" si="9"/>
        <v/>
      </c>
      <c r="P118" s="5" t="str">
        <f t="shared" si="10"/>
        <v/>
      </c>
      <c r="Q118" s="6" t="str">
        <f t="shared" si="11"/>
        <v/>
      </c>
      <c r="R118" s="6" t="str">
        <f t="shared" si="12"/>
        <v/>
      </c>
      <c r="T118" s="1" t="str">
        <f t="shared" si="13"/>
        <v/>
      </c>
      <c r="U118" s="1" t="str">
        <f t="shared" si="14"/>
        <v/>
      </c>
    </row>
    <row r="119" spans="2:21" x14ac:dyDescent="0.55000000000000004">
      <c r="B119" s="18">
        <v>118</v>
      </c>
      <c r="C119" s="55">
        <v>43921.791666666664</v>
      </c>
      <c r="D119" s="19" t="str">
        <f>IFERROR(INDEX(กลุ่ม!$N$5:$N$65,MATCH($E119,กลุ่ม!$O$5:$O$65,0)),"")</f>
        <v>B5</v>
      </c>
      <c r="E119" s="20" t="s">
        <v>17</v>
      </c>
      <c r="F119" s="21" t="str">
        <f t="shared" si="8"/>
        <v/>
      </c>
      <c r="G119" s="15"/>
      <c r="H119" s="15"/>
      <c r="I119" s="22" t="str">
        <f>IFERROR(INDEX(กลุ่ม!$N$5:$N$65,MATCH($J119,กลุ่ม!$O$5:$O$65,0)),"")</f>
        <v>B3</v>
      </c>
      <c r="J119" s="20" t="s">
        <v>15</v>
      </c>
      <c r="K119" s="21" t="str">
        <f t="shared" si="15"/>
        <v/>
      </c>
      <c r="L119" s="20"/>
      <c r="M119" s="23" t="s">
        <v>17</v>
      </c>
      <c r="O119" s="5" t="str">
        <f t="shared" si="9"/>
        <v/>
      </c>
      <c r="P119" s="5" t="str">
        <f t="shared" si="10"/>
        <v/>
      </c>
      <c r="Q119" s="6" t="str">
        <f t="shared" si="11"/>
        <v/>
      </c>
      <c r="R119" s="6" t="str">
        <f t="shared" si="12"/>
        <v/>
      </c>
      <c r="T119" s="1" t="str">
        <f t="shared" si="13"/>
        <v/>
      </c>
      <c r="U119" s="1" t="str">
        <f t="shared" si="14"/>
        <v/>
      </c>
    </row>
    <row r="120" spans="2:21" x14ac:dyDescent="0.55000000000000004">
      <c r="B120" s="18">
        <v>119</v>
      </c>
      <c r="C120" s="55">
        <v>43921.791666666664</v>
      </c>
      <c r="D120" s="19" t="str">
        <f>IFERROR(INDEX(กลุ่ม!$N$5:$N$65,MATCH($E120,กลุ่ม!$O$5:$O$65,0)),"")</f>
        <v>F2</v>
      </c>
      <c r="E120" s="20" t="s">
        <v>32</v>
      </c>
      <c r="F120" s="21" t="str">
        <f t="shared" si="8"/>
        <v/>
      </c>
      <c r="G120" s="15"/>
      <c r="H120" s="15"/>
      <c r="I120" s="22" t="str">
        <f>IFERROR(INDEX(กลุ่ม!$N$5:$N$65,MATCH($J120,กลุ่ม!$O$5:$O$65,0)),"")</f>
        <v>F3</v>
      </c>
      <c r="J120" s="20" t="s">
        <v>33</v>
      </c>
      <c r="K120" s="21" t="str">
        <f t="shared" si="15"/>
        <v/>
      </c>
      <c r="L120" s="20"/>
      <c r="M120" s="23" t="s">
        <v>32</v>
      </c>
      <c r="O120" s="5" t="str">
        <f t="shared" si="9"/>
        <v/>
      </c>
      <c r="P120" s="5" t="str">
        <f t="shared" si="10"/>
        <v/>
      </c>
      <c r="Q120" s="6" t="str">
        <f t="shared" si="11"/>
        <v/>
      </c>
      <c r="R120" s="6" t="str">
        <f t="shared" si="12"/>
        <v/>
      </c>
      <c r="T120" s="1" t="str">
        <f t="shared" si="13"/>
        <v/>
      </c>
      <c r="U120" s="1" t="str">
        <f t="shared" si="14"/>
        <v/>
      </c>
    </row>
    <row r="121" spans="2:21" x14ac:dyDescent="0.55000000000000004">
      <c r="B121" s="18">
        <v>120</v>
      </c>
      <c r="C121" s="55">
        <v>43921.791666666664</v>
      </c>
      <c r="D121" s="19" t="str">
        <f>IFERROR(INDEX(กลุ่ม!$N$5:$N$65,MATCH($E121,กลุ่ม!$O$5:$O$65,0)),"")</f>
        <v>D2</v>
      </c>
      <c r="E121" s="20" t="s">
        <v>24</v>
      </c>
      <c r="F121" s="21" t="str">
        <f t="shared" si="8"/>
        <v/>
      </c>
      <c r="G121" s="15"/>
      <c r="H121" s="15"/>
      <c r="I121" s="22" t="str">
        <f>IFERROR(INDEX(กลุ่ม!$N$5:$N$65,MATCH($J121,กลุ่ม!$O$5:$O$65,0)),"")</f>
        <v>D5</v>
      </c>
      <c r="J121" s="20" t="s">
        <v>71</v>
      </c>
      <c r="K121" s="21" t="str">
        <f t="shared" si="15"/>
        <v/>
      </c>
      <c r="L121" s="20"/>
      <c r="M121" s="23" t="s">
        <v>24</v>
      </c>
      <c r="O121" s="5" t="str">
        <f t="shared" si="9"/>
        <v/>
      </c>
      <c r="P121" s="5" t="str">
        <f t="shared" si="10"/>
        <v/>
      </c>
      <c r="Q121" s="6" t="str">
        <f t="shared" si="11"/>
        <v/>
      </c>
      <c r="R121" s="6" t="str">
        <f t="shared" si="12"/>
        <v/>
      </c>
      <c r="T121" s="1" t="str">
        <f t="shared" si="13"/>
        <v/>
      </c>
      <c r="U121" s="1" t="str">
        <f t="shared" si="14"/>
        <v/>
      </c>
    </row>
    <row r="122" spans="2:21" x14ac:dyDescent="0.55000000000000004">
      <c r="B122" s="18">
        <v>121</v>
      </c>
      <c r="C122" s="55">
        <v>43921.791666666664</v>
      </c>
      <c r="D122" s="19" t="str">
        <f>IFERROR(INDEX(กลุ่ม!$N$5:$N$65,MATCH($E122,กลุ่ม!$O$5:$O$65,0)),"")</f>
        <v>B1</v>
      </c>
      <c r="E122" s="20" t="s">
        <v>13</v>
      </c>
      <c r="F122" s="21" t="str">
        <f t="shared" si="8"/>
        <v/>
      </c>
      <c r="G122" s="15"/>
      <c r="H122" s="15"/>
      <c r="I122" s="22" t="str">
        <f>IFERROR(INDEX(กลุ่ม!$N$5:$N$65,MATCH($J122,กลุ่ม!$O$5:$O$65,0)),"")</f>
        <v>B2</v>
      </c>
      <c r="J122" s="20" t="s">
        <v>14</v>
      </c>
      <c r="K122" s="21" t="str">
        <f t="shared" si="15"/>
        <v/>
      </c>
      <c r="L122" s="20"/>
      <c r="M122" s="23" t="s">
        <v>13</v>
      </c>
      <c r="O122" s="5" t="str">
        <f t="shared" si="9"/>
        <v/>
      </c>
      <c r="P122" s="5" t="str">
        <f t="shared" si="10"/>
        <v/>
      </c>
      <c r="Q122" s="6" t="str">
        <f t="shared" si="11"/>
        <v/>
      </c>
      <c r="R122" s="6" t="str">
        <f t="shared" si="12"/>
        <v/>
      </c>
      <c r="T122" s="1" t="str">
        <f t="shared" si="13"/>
        <v/>
      </c>
      <c r="U122" s="1" t="str">
        <f t="shared" si="14"/>
        <v/>
      </c>
    </row>
    <row r="123" spans="2:21" x14ac:dyDescent="0.55000000000000004">
      <c r="B123" s="18">
        <v>122</v>
      </c>
      <c r="C123" s="55">
        <v>43921.791666666664</v>
      </c>
      <c r="D123" s="19" t="str">
        <f>IFERROR(INDEX(กลุ่ม!$N$5:$N$65,MATCH($E123,กลุ่ม!$O$5:$O$65,0)),"")</f>
        <v>C3</v>
      </c>
      <c r="E123" s="20" t="s">
        <v>20</v>
      </c>
      <c r="F123" s="21" t="str">
        <f t="shared" si="8"/>
        <v/>
      </c>
      <c r="G123" s="15"/>
      <c r="H123" s="15"/>
      <c r="I123" s="22" t="str">
        <f>IFERROR(INDEX(กลุ่ม!$N$5:$N$65,MATCH($J123,กลุ่ม!$O$5:$O$65,0)),"")</f>
        <v>C4</v>
      </c>
      <c r="J123" s="20" t="s">
        <v>21</v>
      </c>
      <c r="K123" s="21" t="str">
        <f t="shared" si="15"/>
        <v/>
      </c>
      <c r="L123" s="20"/>
      <c r="M123" s="23" t="s">
        <v>20</v>
      </c>
      <c r="O123" s="5" t="str">
        <f t="shared" si="9"/>
        <v/>
      </c>
      <c r="P123" s="5" t="str">
        <f t="shared" si="10"/>
        <v/>
      </c>
      <c r="Q123" s="6" t="str">
        <f t="shared" si="11"/>
        <v/>
      </c>
      <c r="R123" s="6" t="str">
        <f t="shared" si="12"/>
        <v/>
      </c>
      <c r="T123" s="1" t="str">
        <f t="shared" si="13"/>
        <v/>
      </c>
      <c r="U123" s="1" t="str">
        <f t="shared" si="14"/>
        <v/>
      </c>
    </row>
    <row r="124" spans="2:21" x14ac:dyDescent="0.55000000000000004">
      <c r="B124" s="18">
        <v>123</v>
      </c>
      <c r="C124" s="55">
        <v>43921.791666666664</v>
      </c>
      <c r="D124" s="19" t="str">
        <f>IFERROR(INDEX(กลุ่ม!$N$5:$N$65,MATCH($E124,กลุ่ม!$O$5:$O$65,0)),"")</f>
        <v>A4</v>
      </c>
      <c r="E124" s="20" t="s">
        <v>5</v>
      </c>
      <c r="F124" s="21" t="str">
        <f t="shared" si="8"/>
        <v/>
      </c>
      <c r="G124" s="15"/>
      <c r="H124" s="15"/>
      <c r="I124" s="22" t="str">
        <f>IFERROR(INDEX(กลุ่ม!$N$5:$N$65,MATCH($J124,กลุ่ม!$O$5:$O$65,0)),"")</f>
        <v>A3</v>
      </c>
      <c r="J124" s="20" t="s">
        <v>4</v>
      </c>
      <c r="K124" s="21" t="str">
        <f t="shared" si="15"/>
        <v/>
      </c>
      <c r="L124" s="20"/>
      <c r="M124" s="23" t="s">
        <v>5</v>
      </c>
      <c r="O124" s="5" t="str">
        <f t="shared" si="9"/>
        <v/>
      </c>
      <c r="P124" s="5" t="str">
        <f t="shared" si="10"/>
        <v/>
      </c>
      <c r="Q124" s="6" t="str">
        <f t="shared" si="11"/>
        <v/>
      </c>
      <c r="R124" s="6" t="str">
        <f t="shared" si="12"/>
        <v/>
      </c>
      <c r="T124" s="1" t="str">
        <f t="shared" si="13"/>
        <v/>
      </c>
      <c r="U124" s="1" t="str">
        <f t="shared" si="14"/>
        <v/>
      </c>
    </row>
    <row r="125" spans="2:21" x14ac:dyDescent="0.55000000000000004">
      <c r="B125" s="18">
        <v>124</v>
      </c>
      <c r="C125" s="55">
        <v>43921.791666666664</v>
      </c>
      <c r="D125" s="19" t="str">
        <f>IFERROR(INDEX(กลุ่ม!$N$5:$N$65,MATCH($E125,กลุ่ม!$O$5:$O$65,0)),"")</f>
        <v>F4</v>
      </c>
      <c r="E125" s="20" t="s">
        <v>34</v>
      </c>
      <c r="F125" s="21" t="str">
        <f t="shared" si="8"/>
        <v/>
      </c>
      <c r="G125" s="15"/>
      <c r="H125" s="15"/>
      <c r="I125" s="22" t="str">
        <f>IFERROR(INDEX(กลุ่ม!$N$5:$N$65,MATCH($J125,กลุ่ม!$O$5:$O$65,0)),"")</f>
        <v>F5</v>
      </c>
      <c r="J125" s="20" t="s">
        <v>35</v>
      </c>
      <c r="K125" s="21" t="str">
        <f t="shared" si="15"/>
        <v/>
      </c>
      <c r="L125" s="20"/>
      <c r="M125" s="23" t="s">
        <v>34</v>
      </c>
      <c r="O125" s="5" t="str">
        <f t="shared" si="9"/>
        <v/>
      </c>
      <c r="P125" s="5" t="str">
        <f t="shared" si="10"/>
        <v/>
      </c>
      <c r="Q125" s="6" t="str">
        <f t="shared" si="11"/>
        <v/>
      </c>
      <c r="R125" s="6" t="str">
        <f t="shared" si="12"/>
        <v/>
      </c>
      <c r="T125" s="1" t="str">
        <f t="shared" si="13"/>
        <v/>
      </c>
      <c r="U125" s="1" t="str">
        <f t="shared" si="14"/>
        <v/>
      </c>
    </row>
    <row r="126" spans="2:21" x14ac:dyDescent="0.55000000000000004">
      <c r="B126" s="18">
        <v>125</v>
      </c>
      <c r="C126" s="55">
        <v>43921.791666666664</v>
      </c>
      <c r="D126" s="19" t="str">
        <f>IFERROR(INDEX(กลุ่ม!$N$5:$N$65,MATCH($E126,กลุ่ม!$O$5:$O$65,0)),"")</f>
        <v>A2</v>
      </c>
      <c r="E126" s="20" t="s">
        <v>3</v>
      </c>
      <c r="F126" s="21" t="str">
        <f t="shared" si="8"/>
        <v/>
      </c>
      <c r="G126" s="15"/>
      <c r="H126" s="15"/>
      <c r="I126" s="22" t="str">
        <f>IFERROR(INDEX(กลุ่ม!$N$5:$N$65,MATCH($J126,กลุ่ม!$O$5:$O$65,0)),"")</f>
        <v>A1</v>
      </c>
      <c r="J126" s="20" t="s">
        <v>2</v>
      </c>
      <c r="K126" s="21" t="str">
        <f t="shared" si="15"/>
        <v/>
      </c>
      <c r="L126" s="20"/>
      <c r="M126" s="23" t="s">
        <v>3</v>
      </c>
      <c r="O126" s="5" t="str">
        <f t="shared" si="9"/>
        <v/>
      </c>
      <c r="P126" s="5" t="str">
        <f t="shared" si="10"/>
        <v/>
      </c>
      <c r="Q126" s="6" t="str">
        <f t="shared" si="11"/>
        <v/>
      </c>
      <c r="R126" s="6" t="str">
        <f t="shared" si="12"/>
        <v/>
      </c>
      <c r="T126" s="1" t="str">
        <f t="shared" si="13"/>
        <v/>
      </c>
      <c r="U126" s="1" t="str">
        <f t="shared" si="14"/>
        <v/>
      </c>
    </row>
    <row r="127" spans="2:21" x14ac:dyDescent="0.55000000000000004">
      <c r="B127" s="18">
        <v>126</v>
      </c>
      <c r="C127" s="55">
        <v>43921.791666666664</v>
      </c>
      <c r="D127" s="19" t="str">
        <f>IFERROR(INDEX(กลุ่ม!$N$5:$N$65,MATCH($E127,กลุ่ม!$O$5:$O$65,0)),"")</f>
        <v>D3</v>
      </c>
      <c r="E127" s="20" t="s">
        <v>25</v>
      </c>
      <c r="F127" s="21" t="str">
        <f t="shared" si="8"/>
        <v/>
      </c>
      <c r="G127" s="15"/>
      <c r="H127" s="15"/>
      <c r="I127" s="22" t="str">
        <f>IFERROR(INDEX(กลุ่ม!$N$5:$N$65,MATCH($J127,กลุ่ม!$O$5:$O$65,0)),"")</f>
        <v>D4</v>
      </c>
      <c r="J127" s="20" t="s">
        <v>91</v>
      </c>
      <c r="K127" s="21" t="str">
        <f t="shared" si="15"/>
        <v/>
      </c>
      <c r="L127" s="20"/>
      <c r="M127" s="23" t="s">
        <v>25</v>
      </c>
      <c r="O127" s="5" t="str">
        <f t="shared" si="9"/>
        <v/>
      </c>
      <c r="P127" s="5" t="str">
        <f t="shared" si="10"/>
        <v/>
      </c>
      <c r="Q127" s="6" t="str">
        <f t="shared" si="11"/>
        <v/>
      </c>
      <c r="R127" s="6" t="str">
        <f t="shared" si="12"/>
        <v/>
      </c>
      <c r="T127" s="1" t="str">
        <f t="shared" si="13"/>
        <v/>
      </c>
      <c r="U127" s="1" t="str">
        <f t="shared" si="14"/>
        <v/>
      </c>
    </row>
    <row r="128" spans="2:21" x14ac:dyDescent="0.55000000000000004">
      <c r="B128" s="18">
        <v>127</v>
      </c>
      <c r="C128" s="55">
        <v>43921.791666666664</v>
      </c>
      <c r="D128" s="19" t="str">
        <f>IFERROR(INDEX(กลุ่ม!$N$5:$N$65,MATCH($E128,กลุ่ม!$O$5:$O$65,0)),"")</f>
        <v>G1</v>
      </c>
      <c r="E128" s="20" t="s">
        <v>36</v>
      </c>
      <c r="F128" s="21" t="str">
        <f t="shared" si="8"/>
        <v/>
      </c>
      <c r="G128" s="15"/>
      <c r="H128" s="15"/>
      <c r="I128" s="22" t="str">
        <f>IFERROR(INDEX(กลุ่ม!$N$5:$N$65,MATCH($J128,กลุ่ม!$O$5:$O$65,0)),"")</f>
        <v>G2</v>
      </c>
      <c r="J128" s="20" t="s">
        <v>37</v>
      </c>
      <c r="K128" s="21" t="str">
        <f t="shared" si="15"/>
        <v/>
      </c>
      <c r="L128" s="20"/>
      <c r="M128" s="23" t="s">
        <v>36</v>
      </c>
      <c r="O128" s="5" t="str">
        <f t="shared" si="9"/>
        <v/>
      </c>
      <c r="P128" s="5" t="str">
        <f t="shared" si="10"/>
        <v/>
      </c>
      <c r="Q128" s="6" t="str">
        <f t="shared" si="11"/>
        <v/>
      </c>
      <c r="R128" s="6" t="str">
        <f t="shared" si="12"/>
        <v/>
      </c>
      <c r="T128" s="1" t="str">
        <f t="shared" si="13"/>
        <v/>
      </c>
      <c r="U128" s="1" t="str">
        <f t="shared" si="14"/>
        <v/>
      </c>
    </row>
    <row r="129" spans="2:21" x14ac:dyDescent="0.55000000000000004">
      <c r="B129" s="18">
        <v>128</v>
      </c>
      <c r="C129" s="55">
        <v>43921.791666666664</v>
      </c>
      <c r="D129" s="19" t="str">
        <f>IFERROR(INDEX(กลุ่ม!$N$5:$N$65,MATCH($E129,กลุ่ม!$O$5:$O$65,0)),"")</f>
        <v>H2</v>
      </c>
      <c r="E129" s="20" t="s">
        <v>40</v>
      </c>
      <c r="F129" s="21" t="str">
        <f t="shared" si="8"/>
        <v/>
      </c>
      <c r="G129" s="15"/>
      <c r="H129" s="15"/>
      <c r="I129" s="22" t="str">
        <f>IFERROR(INDEX(กลุ่ม!$N$5:$N$65,MATCH($J129,กลุ่ม!$O$5:$O$65,0)),"")</f>
        <v>H4</v>
      </c>
      <c r="J129" s="20" t="s">
        <v>42</v>
      </c>
      <c r="K129" s="21" t="str">
        <f t="shared" si="15"/>
        <v/>
      </c>
      <c r="L129" s="20"/>
      <c r="M129" s="23" t="s">
        <v>40</v>
      </c>
      <c r="O129" s="5" t="str">
        <f t="shared" si="9"/>
        <v/>
      </c>
      <c r="P129" s="5" t="str">
        <f t="shared" si="10"/>
        <v/>
      </c>
      <c r="Q129" s="6" t="str">
        <f t="shared" si="11"/>
        <v/>
      </c>
      <c r="R129" s="6" t="str">
        <f t="shared" si="12"/>
        <v/>
      </c>
      <c r="T129" s="1" t="str">
        <f t="shared" si="13"/>
        <v/>
      </c>
      <c r="U129" s="1" t="str">
        <f t="shared" si="14"/>
        <v/>
      </c>
    </row>
    <row r="130" spans="2:21" x14ac:dyDescent="0.55000000000000004">
      <c r="B130" s="18">
        <v>129</v>
      </c>
      <c r="C130" s="55">
        <v>43921.791666666664</v>
      </c>
      <c r="D130" s="19" t="str">
        <f>IFERROR(INDEX(กลุ่ม!$N$5:$N$65,MATCH($E130,กลุ่ม!$O$5:$O$65,0)),"")</f>
        <v>E5</v>
      </c>
      <c r="E130" s="20" t="s">
        <v>30</v>
      </c>
      <c r="F130" s="21" t="str">
        <f t="shared" si="8"/>
        <v/>
      </c>
      <c r="G130" s="15"/>
      <c r="H130" s="15"/>
      <c r="I130" s="22" t="str">
        <f>IFERROR(INDEX(กลุ่ม!$N$5:$N$65,MATCH($J130,กลุ่ม!$O$5:$O$65,0)),"")</f>
        <v>E2</v>
      </c>
      <c r="J130" s="20" t="s">
        <v>27</v>
      </c>
      <c r="K130" s="21" t="str">
        <f t="shared" si="15"/>
        <v/>
      </c>
      <c r="L130" s="20"/>
      <c r="M130" s="23" t="s">
        <v>30</v>
      </c>
      <c r="O130" s="5" t="str">
        <f t="shared" si="9"/>
        <v/>
      </c>
      <c r="P130" s="5" t="str">
        <f t="shared" si="10"/>
        <v/>
      </c>
      <c r="Q130" s="6" t="str">
        <f t="shared" si="11"/>
        <v/>
      </c>
      <c r="R130" s="6" t="str">
        <f t="shared" si="12"/>
        <v/>
      </c>
      <c r="T130" s="1" t="str">
        <f t="shared" si="13"/>
        <v/>
      </c>
      <c r="U130" s="1" t="str">
        <f t="shared" si="14"/>
        <v/>
      </c>
    </row>
    <row r="131" spans="2:21" x14ac:dyDescent="0.55000000000000004">
      <c r="B131" s="18">
        <v>130</v>
      </c>
      <c r="C131" s="55">
        <v>43921.791666666664</v>
      </c>
      <c r="D131" s="19" t="str">
        <f>IFERROR(INDEX(กลุ่ม!$N$5:$N$65,MATCH($E131,กลุ่ม!$O$5:$O$65,0)),"")</f>
        <v>H5</v>
      </c>
      <c r="E131" s="20" t="s">
        <v>43</v>
      </c>
      <c r="F131" s="21" t="str">
        <f t="shared" ref="F131:F194" si="16">IF(OR(ISBLANK(G131),ISBLANK(H131)),"",IF(G131&gt;H131,"ชนะ",IF(G131&lt;H131,"แพ้","เสมอ")))</f>
        <v/>
      </c>
      <c r="G131" s="15"/>
      <c r="H131" s="15"/>
      <c r="I131" s="22" t="str">
        <f>IFERROR(INDEX(กลุ่ม!$N$5:$N$65,MATCH($J131,กลุ่ม!$O$5:$O$65,0)),"")</f>
        <v>H3</v>
      </c>
      <c r="J131" s="20" t="s">
        <v>41</v>
      </c>
      <c r="K131" s="21" t="str">
        <f t="shared" si="15"/>
        <v/>
      </c>
      <c r="L131" s="20"/>
      <c r="M131" s="23" t="s">
        <v>43</v>
      </c>
      <c r="O131" s="5" t="str">
        <f t="shared" ref="O131:O194" si="17">IF(F131="","",CONCATENATE(E131," ",F131))</f>
        <v/>
      </c>
      <c r="P131" s="5" t="str">
        <f t="shared" ref="P131:P194" si="18">IF(K131="","",CONCATENATE(J131," ",K131))</f>
        <v/>
      </c>
      <c r="Q131" s="6" t="str">
        <f t="shared" ref="Q131:Q194" si="19">IF(ISBLANK(G131),"",IF(OR(G131="",H131=""),0,G131))</f>
        <v/>
      </c>
      <c r="R131" s="6" t="str">
        <f t="shared" ref="R131:R194" si="20">IF(ISBLANK(H131),"",IF(OR(G131="",H131=""),0,H131))</f>
        <v/>
      </c>
      <c r="T131" s="1" t="str">
        <f t="shared" ref="T131:T163" si="21">IF(ISBLANK(G131),"",E131)</f>
        <v/>
      </c>
      <c r="U131" s="1" t="str">
        <f t="shared" ref="U131:U163" si="22">IF(ISBLANK(H131),"",J131)</f>
        <v/>
      </c>
    </row>
    <row r="132" spans="2:21" x14ac:dyDescent="0.55000000000000004">
      <c r="B132" s="18">
        <v>131</v>
      </c>
      <c r="C132" s="55">
        <v>43986.791666666664</v>
      </c>
      <c r="D132" s="19" t="str">
        <f>IFERROR(INDEX(กลุ่ม!$N$5:$N$65,MATCH($E132,กลุ่ม!$O$5:$O$65,0)),"")</f>
        <v>B3</v>
      </c>
      <c r="E132" s="20" t="s">
        <v>15</v>
      </c>
      <c r="F132" s="21" t="str">
        <f t="shared" si="16"/>
        <v/>
      </c>
      <c r="G132" s="15"/>
      <c r="H132" s="15"/>
      <c r="I132" s="22" t="str">
        <f>IFERROR(INDEX(กลุ่ม!$N$5:$N$65,MATCH($J132,กลุ่ม!$O$5:$O$65,0)),"")</f>
        <v>B4</v>
      </c>
      <c r="J132" s="20" t="s">
        <v>16</v>
      </c>
      <c r="K132" s="21" t="str">
        <f t="shared" ref="K132:K195" si="23">IF(OR(ISBLANK(G132),ISBLANK(H132)),"",IF(G132&lt;H132,"ชนะ",IF(G132&gt;H132,"แพ้","เสมอ")))</f>
        <v/>
      </c>
      <c r="L132" s="20"/>
      <c r="M132" s="23" t="s">
        <v>15</v>
      </c>
      <c r="O132" s="5" t="str">
        <f t="shared" si="17"/>
        <v/>
      </c>
      <c r="P132" s="5" t="str">
        <f t="shared" si="18"/>
        <v/>
      </c>
      <c r="Q132" s="6" t="str">
        <f t="shared" si="19"/>
        <v/>
      </c>
      <c r="R132" s="6" t="str">
        <f t="shared" si="20"/>
        <v/>
      </c>
      <c r="T132" s="1" t="str">
        <f t="shared" si="21"/>
        <v/>
      </c>
      <c r="U132" s="1" t="str">
        <f t="shared" si="22"/>
        <v/>
      </c>
    </row>
    <row r="133" spans="2:21" x14ac:dyDescent="0.55000000000000004">
      <c r="B133" s="18">
        <v>132</v>
      </c>
      <c r="C133" s="55">
        <v>43986.791666666664</v>
      </c>
      <c r="D133" s="19" t="str">
        <f>IFERROR(INDEX(กลุ่ม!$N$5:$N$65,MATCH($E133,กลุ่ม!$O$5:$O$65,0)),"")</f>
        <v>E2</v>
      </c>
      <c r="E133" s="20" t="s">
        <v>27</v>
      </c>
      <c r="F133" s="21" t="str">
        <f t="shared" si="16"/>
        <v/>
      </c>
      <c r="G133" s="15"/>
      <c r="H133" s="15"/>
      <c r="I133" s="22" t="str">
        <f>IFERROR(INDEX(กลุ่ม!$N$5:$N$65,MATCH($J133,กลุ่ม!$O$5:$O$65,0)),"")</f>
        <v>E1</v>
      </c>
      <c r="J133" s="20" t="s">
        <v>26</v>
      </c>
      <c r="K133" s="21" t="str">
        <f t="shared" si="23"/>
        <v/>
      </c>
      <c r="L133" s="20"/>
      <c r="M133" s="23" t="s">
        <v>27</v>
      </c>
      <c r="O133" s="5" t="str">
        <f t="shared" si="17"/>
        <v/>
      </c>
      <c r="P133" s="5" t="str">
        <f t="shared" si="18"/>
        <v/>
      </c>
      <c r="Q133" s="6" t="str">
        <f t="shared" si="19"/>
        <v/>
      </c>
      <c r="R133" s="6" t="str">
        <f t="shared" si="20"/>
        <v/>
      </c>
      <c r="T133" s="1" t="str">
        <f t="shared" si="21"/>
        <v/>
      </c>
      <c r="U133" s="1" t="str">
        <f t="shared" si="22"/>
        <v/>
      </c>
    </row>
    <row r="134" spans="2:21" x14ac:dyDescent="0.55000000000000004">
      <c r="B134" s="18">
        <v>133</v>
      </c>
      <c r="C134" s="55">
        <v>43986.791666666664</v>
      </c>
      <c r="D134" s="19" t="str">
        <f>IFERROR(INDEX(กลุ่ม!$N$5:$N$65,MATCH($E134,กลุ่ม!$O$5:$O$65,0)),"")</f>
        <v>H3</v>
      </c>
      <c r="E134" s="20" t="s">
        <v>41</v>
      </c>
      <c r="F134" s="21" t="str">
        <f t="shared" si="16"/>
        <v/>
      </c>
      <c r="G134" s="15"/>
      <c r="H134" s="15"/>
      <c r="I134" s="22" t="str">
        <f>IFERROR(INDEX(กลุ่ม!$N$5:$N$65,MATCH($J134,กลุ่ม!$O$5:$O$65,0)),"")</f>
        <v>H1</v>
      </c>
      <c r="J134" s="20" t="s">
        <v>39</v>
      </c>
      <c r="K134" s="21" t="str">
        <f t="shared" si="23"/>
        <v/>
      </c>
      <c r="L134" s="20"/>
      <c r="M134" s="23" t="s">
        <v>41</v>
      </c>
      <c r="O134" s="5" t="str">
        <f t="shared" si="17"/>
        <v/>
      </c>
      <c r="P134" s="5" t="str">
        <f t="shared" si="18"/>
        <v/>
      </c>
      <c r="Q134" s="6" t="str">
        <f t="shared" si="19"/>
        <v/>
      </c>
      <c r="R134" s="6" t="str">
        <f t="shared" si="20"/>
        <v/>
      </c>
      <c r="T134" s="1" t="str">
        <f t="shared" si="21"/>
        <v/>
      </c>
      <c r="U134" s="1" t="str">
        <f t="shared" si="22"/>
        <v/>
      </c>
    </row>
    <row r="135" spans="2:21" x14ac:dyDescent="0.55000000000000004">
      <c r="B135" s="18">
        <v>134</v>
      </c>
      <c r="C135" s="55">
        <v>43986.791666666664</v>
      </c>
      <c r="D135" s="19" t="str">
        <f>IFERROR(INDEX(กลุ่ม!$N$5:$N$65,MATCH($E135,กลุ่ม!$O$5:$O$65,0)),"")</f>
        <v>C4</v>
      </c>
      <c r="E135" s="20" t="s">
        <v>21</v>
      </c>
      <c r="F135" s="21" t="str">
        <f t="shared" si="16"/>
        <v/>
      </c>
      <c r="G135" s="15"/>
      <c r="H135" s="15"/>
      <c r="I135" s="22" t="str">
        <f>IFERROR(INDEX(กลุ่ม!$N$5:$N$65,MATCH($J135,กลุ่ม!$O$5:$O$65,0)),"")</f>
        <v>C2</v>
      </c>
      <c r="J135" s="20" t="s">
        <v>19</v>
      </c>
      <c r="K135" s="21" t="str">
        <f t="shared" si="23"/>
        <v/>
      </c>
      <c r="L135" s="20"/>
      <c r="M135" s="23" t="s">
        <v>21</v>
      </c>
      <c r="O135" s="5" t="str">
        <f t="shared" si="17"/>
        <v/>
      </c>
      <c r="P135" s="5" t="str">
        <f t="shared" si="18"/>
        <v/>
      </c>
      <c r="Q135" s="6" t="str">
        <f t="shared" si="19"/>
        <v/>
      </c>
      <c r="R135" s="6" t="str">
        <f t="shared" si="20"/>
        <v/>
      </c>
      <c r="T135" s="1" t="str">
        <f t="shared" si="21"/>
        <v/>
      </c>
      <c r="U135" s="1" t="str">
        <f t="shared" si="22"/>
        <v/>
      </c>
    </row>
    <row r="136" spans="2:21" x14ac:dyDescent="0.55000000000000004">
      <c r="B136" s="18">
        <v>135</v>
      </c>
      <c r="C136" s="55">
        <v>43986.791666666664</v>
      </c>
      <c r="D136" s="19" t="str">
        <f>IFERROR(INDEX(กลุ่ม!$N$5:$N$65,MATCH($E136,กลุ่ม!$O$5:$O$65,0)),"")</f>
        <v>F5</v>
      </c>
      <c r="E136" s="20" t="s">
        <v>35</v>
      </c>
      <c r="F136" s="21" t="str">
        <f t="shared" si="16"/>
        <v/>
      </c>
      <c r="G136" s="15"/>
      <c r="H136" s="15"/>
      <c r="I136" s="22" t="str">
        <f>IFERROR(INDEX(กลุ่ม!$N$5:$N$65,MATCH($J136,กลุ่ม!$O$5:$O$65,0)),"")</f>
        <v>F2</v>
      </c>
      <c r="J136" s="20" t="s">
        <v>32</v>
      </c>
      <c r="K136" s="21" t="str">
        <f t="shared" si="23"/>
        <v/>
      </c>
      <c r="L136" s="20"/>
      <c r="M136" s="23" t="s">
        <v>35</v>
      </c>
      <c r="O136" s="5" t="str">
        <f t="shared" si="17"/>
        <v/>
      </c>
      <c r="P136" s="5" t="str">
        <f t="shared" si="18"/>
        <v/>
      </c>
      <c r="Q136" s="6" t="str">
        <f t="shared" si="19"/>
        <v/>
      </c>
      <c r="R136" s="6" t="str">
        <f t="shared" si="20"/>
        <v/>
      </c>
      <c r="T136" s="1" t="str">
        <f t="shared" si="21"/>
        <v/>
      </c>
      <c r="U136" s="1" t="str">
        <f t="shared" si="22"/>
        <v/>
      </c>
    </row>
    <row r="137" spans="2:21" x14ac:dyDescent="0.55000000000000004">
      <c r="B137" s="18">
        <v>136</v>
      </c>
      <c r="C137" s="55">
        <v>43986.791666666664</v>
      </c>
      <c r="D137" s="19" t="str">
        <f>IFERROR(INDEX(กลุ่ม!$N$5:$N$65,MATCH($E137,กลุ่ม!$O$5:$O$65,0)),"")</f>
        <v>G2</v>
      </c>
      <c r="E137" s="20" t="s">
        <v>37</v>
      </c>
      <c r="F137" s="21" t="str">
        <f t="shared" si="16"/>
        <v/>
      </c>
      <c r="G137" s="15"/>
      <c r="H137" s="15"/>
      <c r="I137" s="22" t="str">
        <f>IFERROR(INDEX(กลุ่ม!$N$5:$N$65,MATCH($J137,กลุ่ม!$O$5:$O$65,0)),"")</f>
        <v>G5</v>
      </c>
      <c r="J137" s="20" t="s">
        <v>38</v>
      </c>
      <c r="K137" s="21" t="str">
        <f t="shared" si="23"/>
        <v/>
      </c>
      <c r="L137" s="20"/>
      <c r="M137" s="23" t="s">
        <v>37</v>
      </c>
      <c r="O137" s="5" t="str">
        <f t="shared" si="17"/>
        <v/>
      </c>
      <c r="P137" s="5" t="str">
        <f t="shared" si="18"/>
        <v/>
      </c>
      <c r="Q137" s="6" t="str">
        <f t="shared" si="19"/>
        <v/>
      </c>
      <c r="R137" s="6" t="str">
        <f t="shared" si="20"/>
        <v/>
      </c>
      <c r="T137" s="1" t="str">
        <f t="shared" si="21"/>
        <v/>
      </c>
      <c r="U137" s="1" t="str">
        <f t="shared" si="22"/>
        <v/>
      </c>
    </row>
    <row r="138" spans="2:21" x14ac:dyDescent="0.55000000000000004">
      <c r="B138" s="18">
        <v>137</v>
      </c>
      <c r="C138" s="55">
        <v>43986.791666666664</v>
      </c>
      <c r="D138" s="19" t="str">
        <f>IFERROR(INDEX(กลุ่ม!$N$5:$N$65,MATCH($E138,กลุ่ม!$O$5:$O$65,0)),"")</f>
        <v>D5</v>
      </c>
      <c r="E138" s="20" t="s">
        <v>71</v>
      </c>
      <c r="F138" s="21" t="str">
        <f t="shared" si="16"/>
        <v/>
      </c>
      <c r="G138" s="15"/>
      <c r="H138" s="15"/>
      <c r="I138" s="22" t="str">
        <f>IFERROR(INDEX(กลุ่ม!$N$5:$N$65,MATCH($J138,กลุ่ม!$O$5:$O$65,0)),"")</f>
        <v>D3</v>
      </c>
      <c r="J138" s="20" t="s">
        <v>25</v>
      </c>
      <c r="K138" s="21" t="str">
        <f t="shared" si="23"/>
        <v/>
      </c>
      <c r="L138" s="20"/>
      <c r="M138" s="23" t="s">
        <v>71</v>
      </c>
      <c r="O138" s="5" t="str">
        <f t="shared" si="17"/>
        <v/>
      </c>
      <c r="P138" s="5" t="str">
        <f t="shared" si="18"/>
        <v/>
      </c>
      <c r="Q138" s="6" t="str">
        <f t="shared" si="19"/>
        <v/>
      </c>
      <c r="R138" s="6" t="str">
        <f t="shared" si="20"/>
        <v/>
      </c>
      <c r="T138" s="1" t="str">
        <f t="shared" si="21"/>
        <v/>
      </c>
      <c r="U138" s="1" t="str">
        <f t="shared" si="22"/>
        <v/>
      </c>
    </row>
    <row r="139" spans="2:21" x14ac:dyDescent="0.55000000000000004">
      <c r="B139" s="18">
        <v>138</v>
      </c>
      <c r="C139" s="55">
        <v>43986.791666666664</v>
      </c>
      <c r="D139" s="19" t="str">
        <f>IFERROR(INDEX(กลุ่ม!$N$5:$N$65,MATCH($E139,กลุ่ม!$O$5:$O$65,0)),"")</f>
        <v>H4</v>
      </c>
      <c r="E139" s="20" t="s">
        <v>42</v>
      </c>
      <c r="F139" s="21" t="str">
        <f t="shared" si="16"/>
        <v/>
      </c>
      <c r="G139" s="15"/>
      <c r="H139" s="15"/>
      <c r="I139" s="22" t="str">
        <f>IFERROR(INDEX(กลุ่ม!$N$5:$N$65,MATCH($J139,กลุ่ม!$O$5:$O$65,0)),"")</f>
        <v>H5</v>
      </c>
      <c r="J139" s="20" t="s">
        <v>43</v>
      </c>
      <c r="K139" s="21" t="str">
        <f t="shared" si="23"/>
        <v/>
      </c>
      <c r="L139" s="20"/>
      <c r="M139" s="23" t="s">
        <v>42</v>
      </c>
      <c r="O139" s="5" t="str">
        <f t="shared" si="17"/>
        <v/>
      </c>
      <c r="P139" s="5" t="str">
        <f t="shared" si="18"/>
        <v/>
      </c>
      <c r="Q139" s="6" t="str">
        <f t="shared" si="19"/>
        <v/>
      </c>
      <c r="R139" s="6" t="str">
        <f t="shared" si="20"/>
        <v/>
      </c>
      <c r="T139" s="1" t="str">
        <f t="shared" si="21"/>
        <v/>
      </c>
      <c r="U139" s="1" t="str">
        <f t="shared" si="22"/>
        <v/>
      </c>
    </row>
    <row r="140" spans="2:21" x14ac:dyDescent="0.55000000000000004">
      <c r="B140" s="18">
        <v>139</v>
      </c>
      <c r="C140" s="55">
        <v>43986.791666666664</v>
      </c>
      <c r="D140" s="19" t="str">
        <f>IFERROR(INDEX(กลุ่ม!$N$5:$N$65,MATCH($E140,กลุ่ม!$O$5:$O$65,0)),"")</f>
        <v>G4</v>
      </c>
      <c r="E140" s="20" t="s">
        <v>86</v>
      </c>
      <c r="F140" s="21" t="str">
        <f t="shared" si="16"/>
        <v/>
      </c>
      <c r="G140" s="15"/>
      <c r="H140" s="15"/>
      <c r="I140" s="22" t="str">
        <f>IFERROR(INDEX(กลุ่ม!$N$5:$N$65,MATCH($J140,กลุ่ม!$O$5:$O$65,0)),"")</f>
        <v>G3</v>
      </c>
      <c r="J140" s="20" t="s">
        <v>56</v>
      </c>
      <c r="K140" s="21" t="str">
        <f t="shared" si="23"/>
        <v/>
      </c>
      <c r="L140" s="20"/>
      <c r="M140" s="23" t="s">
        <v>86</v>
      </c>
      <c r="O140" s="5" t="str">
        <f t="shared" si="17"/>
        <v/>
      </c>
      <c r="P140" s="5" t="str">
        <f t="shared" si="18"/>
        <v/>
      </c>
      <c r="Q140" s="6" t="str">
        <f t="shared" si="19"/>
        <v/>
      </c>
      <c r="R140" s="6" t="str">
        <f t="shared" si="20"/>
        <v/>
      </c>
      <c r="T140" s="1" t="str">
        <f t="shared" si="21"/>
        <v/>
      </c>
      <c r="U140" s="1" t="str">
        <f t="shared" si="22"/>
        <v/>
      </c>
    </row>
    <row r="141" spans="2:21" x14ac:dyDescent="0.55000000000000004">
      <c r="B141" s="18">
        <v>140</v>
      </c>
      <c r="C141" s="55">
        <v>43986.791666666664</v>
      </c>
      <c r="D141" s="19" t="str">
        <f>IFERROR(INDEX(กลุ่ม!$N$5:$N$65,MATCH($E141,กลุ่ม!$O$5:$O$65,0)),"")</f>
        <v>C5</v>
      </c>
      <c r="E141" s="20" t="s">
        <v>22</v>
      </c>
      <c r="F141" s="21" t="str">
        <f t="shared" si="16"/>
        <v/>
      </c>
      <c r="G141" s="15"/>
      <c r="H141" s="15"/>
      <c r="I141" s="22" t="str">
        <f>IFERROR(INDEX(กลุ่ม!$N$5:$N$65,MATCH($J141,กลุ่ม!$O$5:$O$65,0)),"")</f>
        <v>C1</v>
      </c>
      <c r="J141" s="20" t="s">
        <v>18</v>
      </c>
      <c r="K141" s="21" t="str">
        <f t="shared" si="23"/>
        <v/>
      </c>
      <c r="L141" s="20"/>
      <c r="M141" s="23" t="s">
        <v>22</v>
      </c>
      <c r="O141" s="5" t="str">
        <f t="shared" si="17"/>
        <v/>
      </c>
      <c r="P141" s="5" t="str">
        <f t="shared" si="18"/>
        <v/>
      </c>
      <c r="Q141" s="6" t="str">
        <f t="shared" si="19"/>
        <v/>
      </c>
      <c r="R141" s="6" t="str">
        <f t="shared" si="20"/>
        <v/>
      </c>
      <c r="T141" s="1" t="str">
        <f t="shared" si="21"/>
        <v/>
      </c>
      <c r="U141" s="1" t="str">
        <f t="shared" si="22"/>
        <v/>
      </c>
    </row>
    <row r="142" spans="2:21" x14ac:dyDescent="0.55000000000000004">
      <c r="B142" s="18">
        <v>141</v>
      </c>
      <c r="C142" s="55">
        <v>43986.791666666664</v>
      </c>
      <c r="D142" s="19" t="str">
        <f>IFERROR(INDEX(กลุ่ม!$N$5:$N$65,MATCH($E142,กลุ่ม!$O$5:$O$65,0)),"")</f>
        <v>B5</v>
      </c>
      <c r="E142" s="20" t="s">
        <v>17</v>
      </c>
      <c r="F142" s="21" t="str">
        <f t="shared" si="16"/>
        <v/>
      </c>
      <c r="G142" s="15"/>
      <c r="H142" s="15"/>
      <c r="I142" s="22" t="str">
        <f>IFERROR(INDEX(กลุ่ม!$N$5:$N$65,MATCH($J142,กลุ่ม!$O$5:$O$65,0)),"")</f>
        <v>B2</v>
      </c>
      <c r="J142" s="20" t="s">
        <v>14</v>
      </c>
      <c r="K142" s="21" t="str">
        <f t="shared" si="23"/>
        <v/>
      </c>
      <c r="L142" s="20"/>
      <c r="M142" s="23" t="s">
        <v>17</v>
      </c>
      <c r="O142" s="5" t="str">
        <f t="shared" si="17"/>
        <v/>
      </c>
      <c r="P142" s="5" t="str">
        <f t="shared" si="18"/>
        <v/>
      </c>
      <c r="Q142" s="6" t="str">
        <f t="shared" si="19"/>
        <v/>
      </c>
      <c r="R142" s="6" t="str">
        <f t="shared" si="20"/>
        <v/>
      </c>
      <c r="T142" s="1" t="str">
        <f t="shared" si="21"/>
        <v/>
      </c>
      <c r="U142" s="1" t="str">
        <f t="shared" si="22"/>
        <v/>
      </c>
    </row>
    <row r="143" spans="2:21" x14ac:dyDescent="0.55000000000000004">
      <c r="B143" s="18">
        <v>142</v>
      </c>
      <c r="C143" s="55">
        <v>43986.791666666664</v>
      </c>
      <c r="D143" s="19" t="str">
        <f>IFERROR(INDEX(กลุ่ม!$N$5:$N$65,MATCH($E143,กลุ่ม!$O$5:$O$65,0)),"")</f>
        <v>D4</v>
      </c>
      <c r="E143" s="20" t="s">
        <v>91</v>
      </c>
      <c r="F143" s="21" t="str">
        <f t="shared" si="16"/>
        <v/>
      </c>
      <c r="G143" s="15"/>
      <c r="H143" s="15"/>
      <c r="I143" s="22" t="str">
        <f>IFERROR(INDEX(กลุ่ม!$N$5:$N$65,MATCH($J143,กลุ่ม!$O$5:$O$65,0)),"")</f>
        <v>D1</v>
      </c>
      <c r="J143" s="20" t="s">
        <v>23</v>
      </c>
      <c r="K143" s="21" t="str">
        <f t="shared" si="23"/>
        <v/>
      </c>
      <c r="L143" s="20"/>
      <c r="M143" s="23" t="s">
        <v>91</v>
      </c>
      <c r="O143" s="5" t="str">
        <f t="shared" si="17"/>
        <v/>
      </c>
      <c r="P143" s="5" t="str">
        <f t="shared" si="18"/>
        <v/>
      </c>
      <c r="Q143" s="6" t="str">
        <f t="shared" si="19"/>
        <v/>
      </c>
      <c r="R143" s="6" t="str">
        <f t="shared" si="20"/>
        <v/>
      </c>
      <c r="T143" s="1" t="str">
        <f t="shared" si="21"/>
        <v/>
      </c>
      <c r="U143" s="1" t="str">
        <f t="shared" si="22"/>
        <v/>
      </c>
    </row>
    <row r="144" spans="2:21" x14ac:dyDescent="0.55000000000000004">
      <c r="B144" s="18">
        <v>143</v>
      </c>
      <c r="C144" s="55">
        <v>43986.791666666664</v>
      </c>
      <c r="D144" s="19" t="str">
        <f>IFERROR(INDEX(กลุ่ม!$N$5:$N$65,MATCH($E144,กลุ่ม!$O$5:$O$65,0)),"")</f>
        <v>E3</v>
      </c>
      <c r="E144" s="20" t="s">
        <v>28</v>
      </c>
      <c r="F144" s="21" t="str">
        <f t="shared" si="16"/>
        <v/>
      </c>
      <c r="G144" s="15"/>
      <c r="H144" s="15"/>
      <c r="I144" s="22" t="str">
        <f>IFERROR(INDEX(กลุ่ม!$N$5:$N$65,MATCH($J144,กลุ่ม!$O$5:$O$65,0)),"")</f>
        <v>E4</v>
      </c>
      <c r="J144" s="20" t="s">
        <v>29</v>
      </c>
      <c r="K144" s="21" t="str">
        <f t="shared" si="23"/>
        <v/>
      </c>
      <c r="L144" s="20"/>
      <c r="M144" s="23" t="s">
        <v>28</v>
      </c>
      <c r="O144" s="5" t="str">
        <f t="shared" si="17"/>
        <v/>
      </c>
      <c r="P144" s="5" t="str">
        <f t="shared" si="18"/>
        <v/>
      </c>
      <c r="Q144" s="6" t="str">
        <f t="shared" si="19"/>
        <v/>
      </c>
      <c r="R144" s="6" t="str">
        <f t="shared" si="20"/>
        <v/>
      </c>
      <c r="T144" s="1" t="str">
        <f t="shared" si="21"/>
        <v/>
      </c>
      <c r="U144" s="1" t="str">
        <f t="shared" si="22"/>
        <v/>
      </c>
    </row>
    <row r="145" spans="2:21" x14ac:dyDescent="0.55000000000000004">
      <c r="B145" s="18">
        <v>144</v>
      </c>
      <c r="C145" s="55">
        <v>43986.791666666664</v>
      </c>
      <c r="D145" s="19" t="str">
        <f>IFERROR(INDEX(กลุ่ม!$N$5:$N$65,MATCH($E145,กลุ่ม!$O$5:$O$65,0)),"")</f>
        <v>A1</v>
      </c>
      <c r="E145" s="20" t="s">
        <v>2</v>
      </c>
      <c r="F145" s="21" t="str">
        <f t="shared" si="16"/>
        <v/>
      </c>
      <c r="G145" s="15"/>
      <c r="H145" s="15"/>
      <c r="I145" s="22" t="str">
        <f>IFERROR(INDEX(กลุ่ม!$N$5:$N$65,MATCH($J145,กลุ่ม!$O$5:$O$65,0)),"")</f>
        <v>A4</v>
      </c>
      <c r="J145" s="20" t="s">
        <v>5</v>
      </c>
      <c r="K145" s="21" t="str">
        <f t="shared" si="23"/>
        <v/>
      </c>
      <c r="L145" s="20"/>
      <c r="M145" s="23" t="s">
        <v>2</v>
      </c>
      <c r="O145" s="5" t="str">
        <f t="shared" si="17"/>
        <v/>
      </c>
      <c r="P145" s="5" t="str">
        <f t="shared" si="18"/>
        <v/>
      </c>
      <c r="Q145" s="6" t="str">
        <f t="shared" si="19"/>
        <v/>
      </c>
      <c r="R145" s="6" t="str">
        <f t="shared" si="20"/>
        <v/>
      </c>
      <c r="T145" s="1" t="str">
        <f t="shared" si="21"/>
        <v/>
      </c>
      <c r="U145" s="1" t="str">
        <f t="shared" si="22"/>
        <v/>
      </c>
    </row>
    <row r="146" spans="2:21" x14ac:dyDescent="0.55000000000000004">
      <c r="B146" s="18">
        <v>145</v>
      </c>
      <c r="C146" s="55">
        <v>43986.791666666664</v>
      </c>
      <c r="D146" s="19" t="str">
        <f>IFERROR(INDEX(กลุ่ม!$N$5:$N$65,MATCH($E146,กลุ่ม!$O$5:$O$65,0)),"")</f>
        <v>F3</v>
      </c>
      <c r="E146" s="20" t="s">
        <v>33</v>
      </c>
      <c r="F146" s="21" t="str">
        <f t="shared" si="16"/>
        <v/>
      </c>
      <c r="G146" s="15"/>
      <c r="H146" s="15"/>
      <c r="I146" s="22" t="str">
        <f>IFERROR(INDEX(กลุ่ม!$N$5:$N$65,MATCH($J146,กลุ่ม!$O$5:$O$65,0)),"")</f>
        <v>F1</v>
      </c>
      <c r="J146" s="20" t="s">
        <v>31</v>
      </c>
      <c r="K146" s="21" t="str">
        <f t="shared" si="23"/>
        <v/>
      </c>
      <c r="L146" s="20"/>
      <c r="M146" s="23" t="s">
        <v>33</v>
      </c>
      <c r="O146" s="5" t="str">
        <f t="shared" si="17"/>
        <v/>
      </c>
      <c r="P146" s="5" t="str">
        <f t="shared" si="18"/>
        <v/>
      </c>
      <c r="Q146" s="6" t="str">
        <f t="shared" si="19"/>
        <v/>
      </c>
      <c r="R146" s="6" t="str">
        <f t="shared" si="20"/>
        <v/>
      </c>
      <c r="T146" s="1" t="str">
        <f t="shared" si="21"/>
        <v/>
      </c>
      <c r="U146" s="1" t="str">
        <f t="shared" si="22"/>
        <v/>
      </c>
    </row>
    <row r="147" spans="2:21" x14ac:dyDescent="0.55000000000000004">
      <c r="B147" s="18">
        <v>146</v>
      </c>
      <c r="C147" s="55">
        <v>43986.791666666664</v>
      </c>
      <c r="D147" s="19" t="str">
        <f>IFERROR(INDEX(กลุ่ม!$N$5:$N$65,MATCH($E147,กลุ่ม!$O$5:$O$65,0)),"")</f>
        <v>A3</v>
      </c>
      <c r="E147" s="20" t="s">
        <v>4</v>
      </c>
      <c r="F147" s="21" t="str">
        <f t="shared" si="16"/>
        <v/>
      </c>
      <c r="G147" s="15"/>
      <c r="H147" s="15"/>
      <c r="I147" s="22" t="str">
        <f>IFERROR(INDEX(กลุ่ม!$N$5:$N$65,MATCH($J147,กลุ่ม!$O$5:$O$65,0)),"")</f>
        <v>A5</v>
      </c>
      <c r="J147" s="20" t="s">
        <v>6</v>
      </c>
      <c r="K147" s="21" t="str">
        <f t="shared" si="23"/>
        <v/>
      </c>
      <c r="L147" s="20"/>
      <c r="M147" s="23" t="s">
        <v>4</v>
      </c>
      <c r="O147" s="5" t="str">
        <f t="shared" si="17"/>
        <v/>
      </c>
      <c r="P147" s="5" t="str">
        <f t="shared" si="18"/>
        <v/>
      </c>
      <c r="Q147" s="6" t="str">
        <f t="shared" si="19"/>
        <v/>
      </c>
      <c r="R147" s="6" t="str">
        <f t="shared" si="20"/>
        <v/>
      </c>
      <c r="T147" s="1" t="str">
        <f t="shared" si="21"/>
        <v/>
      </c>
      <c r="U147" s="1" t="str">
        <f t="shared" si="22"/>
        <v/>
      </c>
    </row>
    <row r="148" spans="2:21" x14ac:dyDescent="0.55000000000000004">
      <c r="B148" s="18">
        <v>147</v>
      </c>
      <c r="C148" s="55">
        <v>43991.791666666664</v>
      </c>
      <c r="D148" s="19" t="str">
        <f>IFERROR(INDEX(กลุ่ม!$N$5:$N$65,MATCH($E148,กลุ่ม!$O$5:$O$65,0)),"")</f>
        <v>D1</v>
      </c>
      <c r="E148" s="20" t="s">
        <v>23</v>
      </c>
      <c r="F148" s="21" t="str">
        <f t="shared" si="16"/>
        <v/>
      </c>
      <c r="G148" s="15"/>
      <c r="H148" s="15"/>
      <c r="I148" s="22" t="str">
        <f>IFERROR(INDEX(กลุ่ม!$N$5:$N$65,MATCH($J148,กลุ่ม!$O$5:$O$65,0)),"")</f>
        <v>D2</v>
      </c>
      <c r="J148" s="20" t="s">
        <v>24</v>
      </c>
      <c r="K148" s="21" t="str">
        <f t="shared" si="23"/>
        <v/>
      </c>
      <c r="L148" s="20"/>
      <c r="M148" s="23" t="s">
        <v>23</v>
      </c>
      <c r="O148" s="5" t="str">
        <f t="shared" si="17"/>
        <v/>
      </c>
      <c r="P148" s="5" t="str">
        <f t="shared" si="18"/>
        <v/>
      </c>
      <c r="Q148" s="6" t="str">
        <f t="shared" si="19"/>
        <v/>
      </c>
      <c r="R148" s="6" t="str">
        <f t="shared" si="20"/>
        <v/>
      </c>
      <c r="T148" s="1" t="str">
        <f t="shared" si="21"/>
        <v/>
      </c>
      <c r="U148" s="1" t="str">
        <f t="shared" si="22"/>
        <v/>
      </c>
    </row>
    <row r="149" spans="2:21" x14ac:dyDescent="0.55000000000000004">
      <c r="B149" s="18">
        <v>148</v>
      </c>
      <c r="C149" s="55">
        <v>43991.791666666664</v>
      </c>
      <c r="D149" s="19" t="str">
        <f>IFERROR(INDEX(กลุ่ม!$N$5:$N$65,MATCH($E149,กลุ่ม!$O$5:$O$65,0)),"")</f>
        <v>B4</v>
      </c>
      <c r="E149" s="20" t="s">
        <v>16</v>
      </c>
      <c r="F149" s="21" t="str">
        <f t="shared" si="16"/>
        <v/>
      </c>
      <c r="G149" s="15"/>
      <c r="H149" s="15"/>
      <c r="I149" s="22" t="str">
        <f>IFERROR(INDEX(กลุ่ม!$N$5:$N$65,MATCH($J149,กลุ่ม!$O$5:$O$65,0)),"")</f>
        <v>B1</v>
      </c>
      <c r="J149" s="20" t="s">
        <v>13</v>
      </c>
      <c r="K149" s="21" t="str">
        <f t="shared" si="23"/>
        <v/>
      </c>
      <c r="L149" s="20"/>
      <c r="M149" s="23" t="s">
        <v>16</v>
      </c>
      <c r="O149" s="5" t="str">
        <f t="shared" si="17"/>
        <v/>
      </c>
      <c r="P149" s="5" t="str">
        <f t="shared" si="18"/>
        <v/>
      </c>
      <c r="Q149" s="6" t="str">
        <f t="shared" si="19"/>
        <v/>
      </c>
      <c r="R149" s="6" t="str">
        <f t="shared" si="20"/>
        <v/>
      </c>
      <c r="T149" s="1" t="str">
        <f t="shared" si="21"/>
        <v/>
      </c>
      <c r="U149" s="1" t="str">
        <f t="shared" si="22"/>
        <v/>
      </c>
    </row>
    <row r="150" spans="2:21" x14ac:dyDescent="0.55000000000000004">
      <c r="B150" s="18">
        <v>149</v>
      </c>
      <c r="C150" s="55">
        <v>43991.791666666664</v>
      </c>
      <c r="D150" s="19" t="str">
        <f>IFERROR(INDEX(กลุ่ม!$N$5:$N$65,MATCH($E150,กลุ่ม!$O$5:$O$65,0)),"")</f>
        <v>C5</v>
      </c>
      <c r="E150" s="20" t="s">
        <v>22</v>
      </c>
      <c r="F150" s="21" t="str">
        <f t="shared" si="16"/>
        <v/>
      </c>
      <c r="G150" s="15"/>
      <c r="H150" s="15"/>
      <c r="I150" s="22" t="str">
        <f>IFERROR(INDEX(กลุ่ม!$N$5:$N$65,MATCH($J150,กลุ่ม!$O$5:$O$65,0)),"")</f>
        <v>C4</v>
      </c>
      <c r="J150" s="20" t="s">
        <v>21</v>
      </c>
      <c r="K150" s="21" t="str">
        <f t="shared" si="23"/>
        <v/>
      </c>
      <c r="L150" s="20"/>
      <c r="M150" s="23" t="s">
        <v>22</v>
      </c>
      <c r="O150" s="5" t="str">
        <f t="shared" si="17"/>
        <v/>
      </c>
      <c r="P150" s="5" t="str">
        <f t="shared" si="18"/>
        <v/>
      </c>
      <c r="Q150" s="6" t="str">
        <f t="shared" si="19"/>
        <v/>
      </c>
      <c r="R150" s="6" t="str">
        <f t="shared" si="20"/>
        <v/>
      </c>
      <c r="T150" s="1" t="str">
        <f t="shared" si="21"/>
        <v/>
      </c>
      <c r="U150" s="1" t="str">
        <f t="shared" si="22"/>
        <v/>
      </c>
    </row>
    <row r="151" spans="2:21" x14ac:dyDescent="0.55000000000000004">
      <c r="B151" s="18">
        <v>150</v>
      </c>
      <c r="C151" s="55">
        <v>43991.791666666664</v>
      </c>
      <c r="D151" s="19" t="str">
        <f>IFERROR(INDEX(กลุ่ม!$N$5:$N$65,MATCH($E151,กลุ่ม!$O$5:$O$65,0)),"")</f>
        <v>F1</v>
      </c>
      <c r="E151" s="20" t="s">
        <v>31</v>
      </c>
      <c r="F151" s="21" t="str">
        <f t="shared" si="16"/>
        <v/>
      </c>
      <c r="G151" s="15"/>
      <c r="H151" s="15"/>
      <c r="I151" s="22" t="str">
        <f>IFERROR(INDEX(กลุ่ม!$N$5:$N$65,MATCH($J151,กลุ่ม!$O$5:$O$65,0)),"")</f>
        <v>F4</v>
      </c>
      <c r="J151" s="20" t="s">
        <v>34</v>
      </c>
      <c r="K151" s="21" t="str">
        <f t="shared" si="23"/>
        <v/>
      </c>
      <c r="L151" s="20"/>
      <c r="M151" s="23" t="s">
        <v>31</v>
      </c>
      <c r="O151" s="5" t="str">
        <f t="shared" si="17"/>
        <v/>
      </c>
      <c r="P151" s="5" t="str">
        <f t="shared" si="18"/>
        <v/>
      </c>
      <c r="Q151" s="6" t="str">
        <f t="shared" si="19"/>
        <v/>
      </c>
      <c r="R151" s="6" t="str">
        <f t="shared" si="20"/>
        <v/>
      </c>
      <c r="T151" s="1" t="str">
        <f t="shared" si="21"/>
        <v/>
      </c>
      <c r="U151" s="1" t="str">
        <f t="shared" si="22"/>
        <v/>
      </c>
    </row>
    <row r="152" spans="2:21" x14ac:dyDescent="0.55000000000000004">
      <c r="B152" s="18">
        <v>151</v>
      </c>
      <c r="C152" s="55">
        <v>43991.791666666664</v>
      </c>
      <c r="D152" s="19" t="str">
        <f>IFERROR(INDEX(กลุ่ม!$N$5:$N$65,MATCH($E152,กลุ่ม!$O$5:$O$65,0)),"")</f>
        <v>C1</v>
      </c>
      <c r="E152" s="20" t="s">
        <v>18</v>
      </c>
      <c r="F152" s="21" t="str">
        <f t="shared" si="16"/>
        <v/>
      </c>
      <c r="G152" s="15"/>
      <c r="H152" s="15"/>
      <c r="I152" s="22" t="str">
        <f>IFERROR(INDEX(กลุ่ม!$N$5:$N$65,MATCH($J152,กลุ่ม!$O$5:$O$65,0)),"")</f>
        <v>C3</v>
      </c>
      <c r="J152" s="20" t="s">
        <v>20</v>
      </c>
      <c r="K152" s="21" t="str">
        <f t="shared" si="23"/>
        <v/>
      </c>
      <c r="L152" s="20"/>
      <c r="M152" s="23" t="s">
        <v>18</v>
      </c>
      <c r="O152" s="5" t="str">
        <f t="shared" si="17"/>
        <v/>
      </c>
      <c r="P152" s="5" t="str">
        <f t="shared" si="18"/>
        <v/>
      </c>
      <c r="Q152" s="6" t="str">
        <f t="shared" si="19"/>
        <v/>
      </c>
      <c r="R152" s="6" t="str">
        <f t="shared" si="20"/>
        <v/>
      </c>
      <c r="T152" s="1" t="str">
        <f t="shared" si="21"/>
        <v/>
      </c>
      <c r="U152" s="1" t="str">
        <f t="shared" si="22"/>
        <v/>
      </c>
    </row>
    <row r="153" spans="2:21" x14ac:dyDescent="0.55000000000000004">
      <c r="B153" s="18">
        <v>152</v>
      </c>
      <c r="C153" s="55">
        <v>43991.791666666664</v>
      </c>
      <c r="D153" s="19" t="str">
        <f>IFERROR(INDEX(กลุ่ม!$N$5:$N$65,MATCH($E153,กลุ่ม!$O$5:$O$65,0)),"")</f>
        <v>A5</v>
      </c>
      <c r="E153" s="20" t="s">
        <v>6</v>
      </c>
      <c r="F153" s="21" t="str">
        <f t="shared" si="16"/>
        <v/>
      </c>
      <c r="G153" s="15"/>
      <c r="H153" s="15"/>
      <c r="I153" s="22" t="str">
        <f>IFERROR(INDEX(กลุ่ม!$N$5:$N$65,MATCH($J153,กลุ่ม!$O$5:$O$65,0)),"")</f>
        <v>A2</v>
      </c>
      <c r="J153" s="20" t="s">
        <v>3</v>
      </c>
      <c r="K153" s="21" t="str">
        <f t="shared" si="23"/>
        <v/>
      </c>
      <c r="L153" s="20"/>
      <c r="M153" s="23" t="s">
        <v>6</v>
      </c>
      <c r="O153" s="5" t="str">
        <f t="shared" si="17"/>
        <v/>
      </c>
      <c r="P153" s="5" t="str">
        <f t="shared" si="18"/>
        <v/>
      </c>
      <c r="Q153" s="6" t="str">
        <f t="shared" si="19"/>
        <v/>
      </c>
      <c r="R153" s="6" t="str">
        <f t="shared" si="20"/>
        <v/>
      </c>
      <c r="T153" s="1" t="str">
        <f t="shared" si="21"/>
        <v/>
      </c>
      <c r="U153" s="1" t="str">
        <f t="shared" si="22"/>
        <v/>
      </c>
    </row>
    <row r="154" spans="2:21" x14ac:dyDescent="0.55000000000000004">
      <c r="B154" s="18">
        <v>153</v>
      </c>
      <c r="C154" s="55">
        <v>43991.791666666664</v>
      </c>
      <c r="D154" s="19" t="str">
        <f>IFERROR(INDEX(กลุ่ม!$N$5:$N$65,MATCH($E154,กลุ่ม!$O$5:$O$65,0)),"")</f>
        <v>G4</v>
      </c>
      <c r="E154" s="20" t="s">
        <v>86</v>
      </c>
      <c r="F154" s="21" t="str">
        <f t="shared" si="16"/>
        <v/>
      </c>
      <c r="G154" s="15"/>
      <c r="H154" s="15"/>
      <c r="I154" s="22" t="str">
        <f>IFERROR(INDEX(กลุ่ม!$N$5:$N$65,MATCH($J154,กลุ่ม!$O$5:$O$65,0)),"")</f>
        <v>G2</v>
      </c>
      <c r="J154" s="20" t="s">
        <v>37</v>
      </c>
      <c r="K154" s="21" t="str">
        <f t="shared" si="23"/>
        <v/>
      </c>
      <c r="L154" s="20"/>
      <c r="M154" s="23" t="s">
        <v>86</v>
      </c>
      <c r="O154" s="5" t="str">
        <f t="shared" si="17"/>
        <v/>
      </c>
      <c r="P154" s="5" t="str">
        <f t="shared" si="18"/>
        <v/>
      </c>
      <c r="Q154" s="6" t="str">
        <f t="shared" si="19"/>
        <v/>
      </c>
      <c r="R154" s="6" t="str">
        <f t="shared" si="20"/>
        <v/>
      </c>
      <c r="T154" s="1" t="str">
        <f t="shared" si="21"/>
        <v/>
      </c>
      <c r="U154" s="1" t="str">
        <f t="shared" si="22"/>
        <v/>
      </c>
    </row>
    <row r="155" spans="2:21" x14ac:dyDescent="0.55000000000000004">
      <c r="B155" s="18">
        <v>154</v>
      </c>
      <c r="C155" s="55">
        <v>43991.791666666664</v>
      </c>
      <c r="D155" s="19" t="str">
        <f>IFERROR(INDEX(กลุ่ม!$N$5:$N$65,MATCH($E155,กลุ่ม!$O$5:$O$65,0)),"")</f>
        <v>F3</v>
      </c>
      <c r="E155" s="20" t="s">
        <v>33</v>
      </c>
      <c r="F155" s="21" t="str">
        <f t="shared" si="16"/>
        <v/>
      </c>
      <c r="G155" s="15"/>
      <c r="H155" s="15"/>
      <c r="I155" s="22" t="str">
        <f>IFERROR(INDEX(กลุ่ม!$N$5:$N$65,MATCH($J155,กลุ่ม!$O$5:$O$65,0)),"")</f>
        <v>F5</v>
      </c>
      <c r="J155" s="20" t="s">
        <v>35</v>
      </c>
      <c r="K155" s="21" t="str">
        <f t="shared" si="23"/>
        <v/>
      </c>
      <c r="L155" s="20"/>
      <c r="M155" s="23" t="s">
        <v>33</v>
      </c>
      <c r="O155" s="5" t="str">
        <f t="shared" si="17"/>
        <v/>
      </c>
      <c r="P155" s="5" t="str">
        <f t="shared" si="18"/>
        <v/>
      </c>
      <c r="Q155" s="6" t="str">
        <f t="shared" si="19"/>
        <v/>
      </c>
      <c r="R155" s="6" t="str">
        <f t="shared" si="20"/>
        <v/>
      </c>
      <c r="T155" s="1" t="str">
        <f t="shared" si="21"/>
        <v/>
      </c>
      <c r="U155" s="1" t="str">
        <f t="shared" si="22"/>
        <v/>
      </c>
    </row>
    <row r="156" spans="2:21" x14ac:dyDescent="0.55000000000000004">
      <c r="B156" s="18">
        <v>155</v>
      </c>
      <c r="C156" s="55">
        <v>43991.791666666664</v>
      </c>
      <c r="D156" s="19" t="str">
        <f>IFERROR(INDEX(กลุ่ม!$N$5:$N$65,MATCH($E156,กลุ่ม!$O$5:$O$65,0)),"")</f>
        <v>H1</v>
      </c>
      <c r="E156" s="20" t="s">
        <v>39</v>
      </c>
      <c r="F156" s="21" t="str">
        <f t="shared" si="16"/>
        <v/>
      </c>
      <c r="G156" s="15"/>
      <c r="H156" s="15"/>
      <c r="I156" s="22" t="str">
        <f>IFERROR(INDEX(กลุ่ม!$N$5:$N$65,MATCH($J156,กลุ่ม!$O$5:$O$65,0)),"")</f>
        <v>H2</v>
      </c>
      <c r="J156" s="20" t="s">
        <v>40</v>
      </c>
      <c r="K156" s="21" t="str">
        <f t="shared" si="23"/>
        <v/>
      </c>
      <c r="L156" s="20"/>
      <c r="M156" s="23" t="s">
        <v>39</v>
      </c>
      <c r="O156" s="5" t="str">
        <f t="shared" si="17"/>
        <v/>
      </c>
      <c r="P156" s="5" t="str">
        <f t="shared" si="18"/>
        <v/>
      </c>
      <c r="Q156" s="6" t="str">
        <f t="shared" si="19"/>
        <v/>
      </c>
      <c r="R156" s="6" t="str">
        <f t="shared" si="20"/>
        <v/>
      </c>
      <c r="T156" s="1" t="str">
        <f t="shared" si="21"/>
        <v/>
      </c>
      <c r="U156" s="1" t="str">
        <f t="shared" si="22"/>
        <v/>
      </c>
    </row>
    <row r="157" spans="2:21" x14ac:dyDescent="0.55000000000000004">
      <c r="B157" s="18">
        <v>156</v>
      </c>
      <c r="C157" s="55">
        <v>43991.791666666664</v>
      </c>
      <c r="D157" s="19" t="str">
        <f>IFERROR(INDEX(กลุ่ม!$N$5:$N$65,MATCH($E157,กลุ่ม!$O$5:$O$65,0)),"")</f>
        <v>B3</v>
      </c>
      <c r="E157" s="20" t="s">
        <v>15</v>
      </c>
      <c r="F157" s="21" t="str">
        <f t="shared" si="16"/>
        <v/>
      </c>
      <c r="G157" s="15"/>
      <c r="H157" s="15"/>
      <c r="I157" s="22" t="str">
        <f>IFERROR(INDEX(กลุ่ม!$N$5:$N$65,MATCH($J157,กลุ่ม!$O$5:$O$65,0)),"")</f>
        <v>B2</v>
      </c>
      <c r="J157" s="20" t="s">
        <v>14</v>
      </c>
      <c r="K157" s="21" t="str">
        <f t="shared" si="23"/>
        <v/>
      </c>
      <c r="L157" s="20"/>
      <c r="M157" s="23" t="s">
        <v>15</v>
      </c>
      <c r="O157" s="5" t="str">
        <f t="shared" si="17"/>
        <v/>
      </c>
      <c r="P157" s="5" t="str">
        <f t="shared" si="18"/>
        <v/>
      </c>
      <c r="Q157" s="6" t="str">
        <f t="shared" si="19"/>
        <v/>
      </c>
      <c r="R157" s="6" t="str">
        <f t="shared" si="20"/>
        <v/>
      </c>
      <c r="T157" s="1" t="str">
        <f t="shared" si="21"/>
        <v/>
      </c>
      <c r="U157" s="1" t="str">
        <f t="shared" si="22"/>
        <v/>
      </c>
    </row>
    <row r="158" spans="2:21" x14ac:dyDescent="0.55000000000000004">
      <c r="B158" s="18">
        <v>157</v>
      </c>
      <c r="C158" s="55">
        <v>43991.791666666664</v>
      </c>
      <c r="D158" s="19" t="str">
        <f>IFERROR(INDEX(กลุ่ม!$N$5:$N$65,MATCH($E158,กลุ่ม!$O$5:$O$65,0)),"")</f>
        <v>H3</v>
      </c>
      <c r="E158" s="20" t="s">
        <v>41</v>
      </c>
      <c r="F158" s="21" t="str">
        <f t="shared" si="16"/>
        <v/>
      </c>
      <c r="G158" s="15"/>
      <c r="H158" s="15"/>
      <c r="I158" s="22" t="str">
        <f>IFERROR(INDEX(กลุ่ม!$N$5:$N$65,MATCH($J158,กลุ่ม!$O$5:$O$65,0)),"")</f>
        <v>H4</v>
      </c>
      <c r="J158" s="20" t="s">
        <v>42</v>
      </c>
      <c r="K158" s="21" t="str">
        <f t="shared" si="23"/>
        <v/>
      </c>
      <c r="L158" s="20"/>
      <c r="M158" s="23" t="s">
        <v>41</v>
      </c>
      <c r="O158" s="5" t="str">
        <f t="shared" si="17"/>
        <v/>
      </c>
      <c r="P158" s="5" t="str">
        <f t="shared" si="18"/>
        <v/>
      </c>
      <c r="Q158" s="6" t="str">
        <f t="shared" si="19"/>
        <v/>
      </c>
      <c r="R158" s="6" t="str">
        <f t="shared" si="20"/>
        <v/>
      </c>
      <c r="T158" s="1" t="str">
        <f t="shared" si="21"/>
        <v/>
      </c>
      <c r="U158" s="1" t="str">
        <f t="shared" si="22"/>
        <v/>
      </c>
    </row>
    <row r="159" spans="2:21" x14ac:dyDescent="0.55000000000000004">
      <c r="B159" s="18">
        <v>158</v>
      </c>
      <c r="C159" s="55">
        <v>43991.791666666664</v>
      </c>
      <c r="D159" s="19" t="str">
        <f>IFERROR(INDEX(กลุ่ม!$N$5:$N$65,MATCH($E159,กลุ่ม!$O$5:$O$65,0)),"")</f>
        <v>D4</v>
      </c>
      <c r="E159" s="20" t="s">
        <v>91</v>
      </c>
      <c r="F159" s="21" t="str">
        <f t="shared" si="16"/>
        <v/>
      </c>
      <c r="G159" s="15"/>
      <c r="H159" s="15"/>
      <c r="I159" s="22" t="str">
        <f>IFERROR(INDEX(กลุ่ม!$N$5:$N$65,MATCH($J159,กลุ่ม!$O$5:$O$65,0)),"")</f>
        <v>D5</v>
      </c>
      <c r="J159" s="20" t="s">
        <v>71</v>
      </c>
      <c r="K159" s="21" t="str">
        <f t="shared" si="23"/>
        <v/>
      </c>
      <c r="L159" s="20"/>
      <c r="M159" s="23" t="s">
        <v>91</v>
      </c>
      <c r="O159" s="5" t="str">
        <f t="shared" si="17"/>
        <v/>
      </c>
      <c r="P159" s="5" t="str">
        <f t="shared" si="18"/>
        <v/>
      </c>
      <c r="Q159" s="6" t="str">
        <f t="shared" si="19"/>
        <v/>
      </c>
      <c r="R159" s="6" t="str">
        <f t="shared" si="20"/>
        <v/>
      </c>
      <c r="T159" s="1" t="str">
        <f t="shared" si="21"/>
        <v/>
      </c>
      <c r="U159" s="1" t="str">
        <f t="shared" si="22"/>
        <v/>
      </c>
    </row>
    <row r="160" spans="2:21" x14ac:dyDescent="0.55000000000000004">
      <c r="B160" s="18">
        <v>159</v>
      </c>
      <c r="C160" s="55">
        <v>43991.791666666664</v>
      </c>
      <c r="D160" s="19" t="str">
        <f>IFERROR(INDEX(กลุ่ม!$N$5:$N$65,MATCH($E160,กลุ่ม!$O$5:$O$65,0)),"")</f>
        <v>E4</v>
      </c>
      <c r="E160" s="20" t="s">
        <v>29</v>
      </c>
      <c r="F160" s="21" t="str">
        <f t="shared" si="16"/>
        <v/>
      </c>
      <c r="G160" s="15"/>
      <c r="H160" s="15"/>
      <c r="I160" s="22" t="str">
        <f>IFERROR(INDEX(กลุ่ม!$N$5:$N$65,MATCH($J160,กลุ่ม!$O$5:$O$65,0)),"")</f>
        <v>E5</v>
      </c>
      <c r="J160" s="20" t="s">
        <v>30</v>
      </c>
      <c r="K160" s="21" t="str">
        <f t="shared" si="23"/>
        <v/>
      </c>
      <c r="L160" s="20"/>
      <c r="M160" s="23" t="s">
        <v>29</v>
      </c>
      <c r="O160" s="5" t="str">
        <f t="shared" si="17"/>
        <v/>
      </c>
      <c r="P160" s="5" t="str">
        <f t="shared" si="18"/>
        <v/>
      </c>
      <c r="Q160" s="6" t="str">
        <f t="shared" si="19"/>
        <v/>
      </c>
      <c r="R160" s="6" t="str">
        <f t="shared" si="20"/>
        <v/>
      </c>
      <c r="T160" s="1" t="str">
        <f t="shared" si="21"/>
        <v/>
      </c>
      <c r="U160" s="1" t="str">
        <f t="shared" si="22"/>
        <v/>
      </c>
    </row>
    <row r="161" spans="2:21" x14ac:dyDescent="0.55000000000000004">
      <c r="B161" s="18">
        <v>160</v>
      </c>
      <c r="C161" s="55">
        <v>43991.791666666664</v>
      </c>
      <c r="D161" s="19" t="str">
        <f>IFERROR(INDEX(กลุ่ม!$N$5:$N$65,MATCH($E161,กลุ่ม!$O$5:$O$65,0)),"")</f>
        <v>G3</v>
      </c>
      <c r="E161" s="20" t="s">
        <v>56</v>
      </c>
      <c r="F161" s="21" t="str">
        <f t="shared" si="16"/>
        <v/>
      </c>
      <c r="G161" s="15"/>
      <c r="H161" s="15"/>
      <c r="I161" s="22" t="str">
        <f>IFERROR(INDEX(กลุ่ม!$N$5:$N$65,MATCH($J161,กลุ่ม!$O$5:$O$65,0)),"")</f>
        <v>G1</v>
      </c>
      <c r="J161" s="20" t="s">
        <v>36</v>
      </c>
      <c r="K161" s="21" t="str">
        <f t="shared" si="23"/>
        <v/>
      </c>
      <c r="L161" s="20"/>
      <c r="M161" s="23" t="s">
        <v>56</v>
      </c>
      <c r="O161" s="5" t="str">
        <f t="shared" si="17"/>
        <v/>
      </c>
      <c r="P161" s="5" t="str">
        <f t="shared" si="18"/>
        <v/>
      </c>
      <c r="Q161" s="6" t="str">
        <f t="shared" si="19"/>
        <v/>
      </c>
      <c r="R161" s="6" t="str">
        <f t="shared" si="20"/>
        <v/>
      </c>
      <c r="T161" s="1" t="str">
        <f t="shared" si="21"/>
        <v/>
      </c>
      <c r="U161" s="1" t="str">
        <f t="shared" si="22"/>
        <v/>
      </c>
    </row>
    <row r="162" spans="2:21" x14ac:dyDescent="0.55000000000000004">
      <c r="B162" s="18">
        <v>161</v>
      </c>
      <c r="C162" s="55">
        <v>43991.791666666664</v>
      </c>
      <c r="D162" s="19" t="str">
        <f>IFERROR(INDEX(กลุ่ม!$N$5:$N$65,MATCH($E162,กลุ่ม!$O$5:$O$65,0)),"")</f>
        <v>A3</v>
      </c>
      <c r="E162" s="20" t="s">
        <v>4</v>
      </c>
      <c r="F162" s="21" t="str">
        <f t="shared" si="16"/>
        <v/>
      </c>
      <c r="G162" s="15"/>
      <c r="H162" s="15"/>
      <c r="I162" s="22" t="str">
        <f>IFERROR(INDEX(กลุ่ม!$N$5:$N$65,MATCH($J162,กลุ่ม!$O$5:$O$65,0)),"")</f>
        <v>A1</v>
      </c>
      <c r="J162" s="20" t="s">
        <v>2</v>
      </c>
      <c r="K162" s="21" t="str">
        <f t="shared" si="23"/>
        <v/>
      </c>
      <c r="L162" s="20"/>
      <c r="M162" s="23" t="s">
        <v>4</v>
      </c>
      <c r="O162" s="5" t="str">
        <f t="shared" si="17"/>
        <v/>
      </c>
      <c r="P162" s="5" t="str">
        <f t="shared" si="18"/>
        <v/>
      </c>
      <c r="Q162" s="6" t="str">
        <f t="shared" si="19"/>
        <v/>
      </c>
      <c r="R162" s="6" t="str">
        <f t="shared" si="20"/>
        <v/>
      </c>
      <c r="T162" s="1" t="str">
        <f t="shared" si="21"/>
        <v/>
      </c>
      <c r="U162" s="1" t="str">
        <f t="shared" si="22"/>
        <v/>
      </c>
    </row>
    <row r="163" spans="2:21" x14ac:dyDescent="0.55000000000000004">
      <c r="B163" s="18">
        <v>162</v>
      </c>
      <c r="C163" s="55">
        <v>43991.791666666664</v>
      </c>
      <c r="D163" s="19" t="str">
        <f>IFERROR(INDEX(กลุ่ม!$N$5:$N$65,MATCH($E163,กลุ่ม!$O$5:$O$65,0)),"")</f>
        <v>E3</v>
      </c>
      <c r="E163" s="20" t="s">
        <v>28</v>
      </c>
      <c r="F163" s="21" t="str">
        <f t="shared" si="16"/>
        <v/>
      </c>
      <c r="G163" s="15"/>
      <c r="H163" s="15"/>
      <c r="I163" s="22" t="str">
        <f>IFERROR(INDEX(กลุ่ม!$N$5:$N$65,MATCH($J163,กลุ่ม!$O$5:$O$65,0)),"")</f>
        <v>E2</v>
      </c>
      <c r="J163" s="20" t="s">
        <v>27</v>
      </c>
      <c r="K163" s="21" t="str">
        <f t="shared" si="23"/>
        <v/>
      </c>
      <c r="L163" s="20"/>
      <c r="M163" s="23" t="s">
        <v>28</v>
      </c>
      <c r="O163" s="5" t="str">
        <f t="shared" si="17"/>
        <v/>
      </c>
      <c r="P163" s="5" t="str">
        <f t="shared" si="18"/>
        <v/>
      </c>
      <c r="Q163" s="6" t="str">
        <f t="shared" si="19"/>
        <v/>
      </c>
      <c r="R163" s="6" t="str">
        <f t="shared" si="20"/>
        <v/>
      </c>
      <c r="T163" s="1" t="str">
        <f t="shared" si="21"/>
        <v/>
      </c>
      <c r="U163" s="1" t="str">
        <f t="shared" si="22"/>
        <v/>
      </c>
    </row>
    <row r="164" spans="2:21" x14ac:dyDescent="0.55000000000000004">
      <c r="B164" s="24"/>
      <c r="C164" s="56"/>
      <c r="D164" s="25" t="str">
        <f>IFERROR(INDEX(กลุ่ม!$N$5:$N$65,MATCH($E164,กลุ่ม!$O$5:$O$65,0)),"")</f>
        <v/>
      </c>
      <c r="E164" s="26"/>
      <c r="F164" s="27" t="str">
        <f t="shared" si="16"/>
        <v/>
      </c>
      <c r="G164" s="28"/>
      <c r="H164" s="28"/>
      <c r="I164" s="29" t="str">
        <f>IFERROR(INDEX(กลุ่ม!$N$5:$N$65,MATCH($J164,กลุ่ม!$O$5:$O$65,0)),"")</f>
        <v/>
      </c>
      <c r="J164" s="26"/>
      <c r="K164" s="27" t="str">
        <f t="shared" si="23"/>
        <v/>
      </c>
      <c r="L164" s="26"/>
      <c r="M164" s="30"/>
      <c r="O164" s="5" t="str">
        <f t="shared" si="17"/>
        <v/>
      </c>
      <c r="P164" s="5" t="str">
        <f t="shared" si="18"/>
        <v/>
      </c>
      <c r="Q164" s="6" t="str">
        <f t="shared" si="19"/>
        <v/>
      </c>
      <c r="R164" s="6" t="str">
        <f t="shared" si="20"/>
        <v/>
      </c>
    </row>
    <row r="165" spans="2:21" x14ac:dyDescent="0.55000000000000004">
      <c r="B165" s="31"/>
      <c r="C165" s="32"/>
      <c r="D165" s="33" t="str">
        <f>IFERROR(INDEX(กลุ่ม!$N$5:$N$65,MATCH($E165,กลุ่ม!$O$5:$O$65,0)),"")</f>
        <v/>
      </c>
      <c r="E165" s="34"/>
      <c r="F165" s="35" t="str">
        <f t="shared" si="16"/>
        <v/>
      </c>
      <c r="G165" s="36"/>
      <c r="H165" s="36"/>
      <c r="I165" s="37" t="str">
        <f>IFERROR(INDEX(กลุ่ม!$N$5:$N$65,MATCH($J165,กลุ่ม!$O$5:$O$65,0)),"")</f>
        <v/>
      </c>
      <c r="J165" s="34"/>
      <c r="K165" s="35" t="str">
        <f t="shared" si="23"/>
        <v/>
      </c>
      <c r="L165" s="34"/>
      <c r="M165" s="34"/>
      <c r="O165" s="5" t="str">
        <f t="shared" si="17"/>
        <v/>
      </c>
      <c r="P165" s="5" t="str">
        <f t="shared" si="18"/>
        <v/>
      </c>
      <c r="Q165" s="6" t="str">
        <f t="shared" si="19"/>
        <v/>
      </c>
      <c r="R165" s="6" t="str">
        <f t="shared" si="20"/>
        <v/>
      </c>
    </row>
    <row r="166" spans="2:21" x14ac:dyDescent="0.55000000000000004">
      <c r="B166" s="38"/>
      <c r="C166" s="39"/>
      <c r="D166" s="40" t="str">
        <f>IFERROR(INDEX(กลุ่ม!$N$5:$N$65,MATCH($E166,กลุ่ม!$O$5:$O$65,0)),"")</f>
        <v/>
      </c>
      <c r="E166" s="41"/>
      <c r="F166" s="42" t="str">
        <f t="shared" si="16"/>
        <v/>
      </c>
      <c r="G166" s="15"/>
      <c r="H166" s="15"/>
      <c r="I166" s="43" t="str">
        <f>IFERROR(INDEX(กลุ่ม!$N$5:$N$65,MATCH($J166,กลุ่ม!$O$5:$O$65,0)),"")</f>
        <v/>
      </c>
      <c r="J166" s="41"/>
      <c r="K166" s="42" t="str">
        <f t="shared" si="23"/>
        <v/>
      </c>
      <c r="L166" s="41"/>
      <c r="M166" s="41"/>
      <c r="O166" s="5" t="str">
        <f t="shared" si="17"/>
        <v/>
      </c>
      <c r="P166" s="5" t="str">
        <f t="shared" si="18"/>
        <v/>
      </c>
      <c r="Q166" s="6" t="str">
        <f t="shared" si="19"/>
        <v/>
      </c>
      <c r="R166" s="6" t="str">
        <f t="shared" si="20"/>
        <v/>
      </c>
    </row>
    <row r="167" spans="2:21" x14ac:dyDescent="0.55000000000000004">
      <c r="B167" s="38"/>
      <c r="C167" s="39"/>
      <c r="D167" s="40" t="str">
        <f>IFERROR(INDEX(กลุ่ม!$N$5:$N$65,MATCH($E167,กลุ่ม!$O$5:$O$65,0)),"")</f>
        <v/>
      </c>
      <c r="E167" s="41"/>
      <c r="F167" s="42" t="str">
        <f t="shared" si="16"/>
        <v/>
      </c>
      <c r="G167" s="15"/>
      <c r="H167" s="15"/>
      <c r="I167" s="43" t="str">
        <f>IFERROR(INDEX(กลุ่ม!$N$5:$N$65,MATCH($J167,กลุ่ม!$O$5:$O$65,0)),"")</f>
        <v/>
      </c>
      <c r="J167" s="41"/>
      <c r="K167" s="42" t="str">
        <f t="shared" si="23"/>
        <v/>
      </c>
      <c r="L167" s="41"/>
      <c r="M167" s="41"/>
      <c r="O167" s="5" t="str">
        <f t="shared" si="17"/>
        <v/>
      </c>
      <c r="P167" s="5" t="str">
        <f t="shared" si="18"/>
        <v/>
      </c>
      <c r="Q167" s="6" t="str">
        <f t="shared" si="19"/>
        <v/>
      </c>
      <c r="R167" s="6" t="str">
        <f t="shared" si="20"/>
        <v/>
      </c>
    </row>
    <row r="168" spans="2:21" x14ac:dyDescent="0.55000000000000004">
      <c r="B168" s="38"/>
      <c r="C168" s="39"/>
      <c r="D168" s="40" t="str">
        <f>IFERROR(INDEX(กลุ่ม!$N$5:$N$65,MATCH($E168,กลุ่ม!$O$5:$O$65,0)),"")</f>
        <v/>
      </c>
      <c r="E168" s="41"/>
      <c r="F168" s="42" t="str">
        <f t="shared" si="16"/>
        <v/>
      </c>
      <c r="G168" s="15"/>
      <c r="H168" s="15"/>
      <c r="I168" s="43" t="str">
        <f>IFERROR(INDEX(กลุ่ม!$N$5:$N$65,MATCH($J168,กลุ่ม!$O$5:$O$65,0)),"")</f>
        <v/>
      </c>
      <c r="J168" s="41"/>
      <c r="K168" s="42" t="str">
        <f t="shared" si="23"/>
        <v/>
      </c>
      <c r="L168" s="41"/>
      <c r="M168" s="41"/>
      <c r="O168" s="5" t="str">
        <f t="shared" si="17"/>
        <v/>
      </c>
      <c r="P168" s="5" t="str">
        <f t="shared" si="18"/>
        <v/>
      </c>
      <c r="Q168" s="6" t="str">
        <f t="shared" si="19"/>
        <v/>
      </c>
      <c r="R168" s="6" t="str">
        <f t="shared" si="20"/>
        <v/>
      </c>
    </row>
    <row r="169" spans="2:21" x14ac:dyDescent="0.55000000000000004">
      <c r="B169" s="38"/>
      <c r="C169" s="39"/>
      <c r="D169" s="40" t="str">
        <f>IFERROR(INDEX(กลุ่ม!$N$5:$N$65,MATCH($E169,กลุ่ม!$O$5:$O$65,0)),"")</f>
        <v/>
      </c>
      <c r="E169" s="41"/>
      <c r="F169" s="42" t="str">
        <f t="shared" si="16"/>
        <v/>
      </c>
      <c r="G169" s="15"/>
      <c r="H169" s="15"/>
      <c r="I169" s="43" t="str">
        <f>IFERROR(INDEX(กลุ่ม!$N$5:$N$65,MATCH($J169,กลุ่ม!$O$5:$O$65,0)),"")</f>
        <v/>
      </c>
      <c r="J169" s="41"/>
      <c r="K169" s="42" t="str">
        <f t="shared" si="23"/>
        <v/>
      </c>
      <c r="L169" s="41"/>
      <c r="M169" s="41"/>
      <c r="O169" s="5" t="str">
        <f t="shared" si="17"/>
        <v/>
      </c>
      <c r="P169" s="5" t="str">
        <f t="shared" si="18"/>
        <v/>
      </c>
      <c r="Q169" s="6" t="str">
        <f t="shared" si="19"/>
        <v/>
      </c>
      <c r="R169" s="6" t="str">
        <f t="shared" si="20"/>
        <v/>
      </c>
    </row>
    <row r="170" spans="2:21" x14ac:dyDescent="0.55000000000000004">
      <c r="B170" s="38"/>
      <c r="C170" s="39"/>
      <c r="D170" s="40" t="str">
        <f>IFERROR(INDEX(กลุ่ม!$N$5:$N$65,MATCH($E170,กลุ่ม!$O$5:$O$65,0)),"")</f>
        <v/>
      </c>
      <c r="E170" s="41"/>
      <c r="F170" s="42" t="str">
        <f t="shared" si="16"/>
        <v/>
      </c>
      <c r="G170" s="15"/>
      <c r="H170" s="15"/>
      <c r="I170" s="43" t="str">
        <f>IFERROR(INDEX(กลุ่ม!$N$5:$N$65,MATCH($J170,กลุ่ม!$O$5:$O$65,0)),"")</f>
        <v/>
      </c>
      <c r="J170" s="41"/>
      <c r="K170" s="42" t="str">
        <f t="shared" si="23"/>
        <v/>
      </c>
      <c r="L170" s="41"/>
      <c r="M170" s="41"/>
      <c r="O170" s="5" t="str">
        <f t="shared" si="17"/>
        <v/>
      </c>
      <c r="P170" s="5" t="str">
        <f t="shared" si="18"/>
        <v/>
      </c>
      <c r="Q170" s="6" t="str">
        <f t="shared" si="19"/>
        <v/>
      </c>
      <c r="R170" s="6" t="str">
        <f t="shared" si="20"/>
        <v/>
      </c>
    </row>
    <row r="171" spans="2:21" x14ac:dyDescent="0.55000000000000004">
      <c r="B171" s="38"/>
      <c r="C171" s="39"/>
      <c r="D171" s="40" t="str">
        <f>IFERROR(INDEX(กลุ่ม!$N$5:$N$65,MATCH($E171,กลุ่ม!$O$5:$O$65,0)),"")</f>
        <v/>
      </c>
      <c r="E171" s="41"/>
      <c r="F171" s="42" t="str">
        <f t="shared" si="16"/>
        <v/>
      </c>
      <c r="G171" s="15"/>
      <c r="H171" s="15"/>
      <c r="I171" s="43" t="str">
        <f>IFERROR(INDEX(กลุ่ม!$N$5:$N$65,MATCH($J171,กลุ่ม!$O$5:$O$65,0)),"")</f>
        <v/>
      </c>
      <c r="J171" s="41"/>
      <c r="K171" s="42" t="str">
        <f t="shared" si="23"/>
        <v/>
      </c>
      <c r="L171" s="41"/>
      <c r="M171" s="41"/>
      <c r="O171" s="5" t="str">
        <f t="shared" si="17"/>
        <v/>
      </c>
      <c r="P171" s="5" t="str">
        <f t="shared" si="18"/>
        <v/>
      </c>
      <c r="Q171" s="6" t="str">
        <f t="shared" si="19"/>
        <v/>
      </c>
      <c r="R171" s="6" t="str">
        <f t="shared" si="20"/>
        <v/>
      </c>
    </row>
    <row r="172" spans="2:21" x14ac:dyDescent="0.55000000000000004">
      <c r="B172" s="38"/>
      <c r="C172" s="39"/>
      <c r="D172" s="40" t="str">
        <f>IFERROR(INDEX(กลุ่ม!$N$5:$N$65,MATCH($E172,กลุ่ม!$O$5:$O$65,0)),"")</f>
        <v/>
      </c>
      <c r="E172" s="41"/>
      <c r="F172" s="42" t="str">
        <f t="shared" si="16"/>
        <v/>
      </c>
      <c r="G172" s="15"/>
      <c r="H172" s="15"/>
      <c r="I172" s="43" t="str">
        <f>IFERROR(INDEX(กลุ่ม!$N$5:$N$65,MATCH($J172,กลุ่ม!$O$5:$O$65,0)),"")</f>
        <v/>
      </c>
      <c r="J172" s="41"/>
      <c r="K172" s="42" t="str">
        <f t="shared" si="23"/>
        <v/>
      </c>
      <c r="L172" s="41"/>
      <c r="M172" s="41"/>
      <c r="O172" s="5" t="str">
        <f t="shared" si="17"/>
        <v/>
      </c>
      <c r="P172" s="5" t="str">
        <f t="shared" si="18"/>
        <v/>
      </c>
      <c r="Q172" s="6" t="str">
        <f t="shared" si="19"/>
        <v/>
      </c>
      <c r="R172" s="6" t="str">
        <f t="shared" si="20"/>
        <v/>
      </c>
    </row>
    <row r="173" spans="2:21" x14ac:dyDescent="0.55000000000000004">
      <c r="B173" s="38"/>
      <c r="C173" s="39"/>
      <c r="D173" s="40" t="str">
        <f>IFERROR(INDEX(กลุ่ม!$N$5:$N$65,MATCH($E173,กลุ่ม!$O$5:$O$65,0)),"")</f>
        <v/>
      </c>
      <c r="E173" s="41"/>
      <c r="F173" s="42" t="str">
        <f t="shared" si="16"/>
        <v/>
      </c>
      <c r="G173" s="15"/>
      <c r="H173" s="15"/>
      <c r="I173" s="43" t="str">
        <f>IFERROR(INDEX(กลุ่ม!$N$5:$N$65,MATCH($J173,กลุ่ม!$O$5:$O$65,0)),"")</f>
        <v/>
      </c>
      <c r="J173" s="41"/>
      <c r="K173" s="42" t="str">
        <f t="shared" si="23"/>
        <v/>
      </c>
      <c r="L173" s="41"/>
      <c r="M173" s="41"/>
      <c r="O173" s="5" t="str">
        <f t="shared" si="17"/>
        <v/>
      </c>
      <c r="P173" s="5" t="str">
        <f t="shared" si="18"/>
        <v/>
      </c>
      <c r="Q173" s="6" t="str">
        <f t="shared" si="19"/>
        <v/>
      </c>
      <c r="R173" s="6" t="str">
        <f t="shared" si="20"/>
        <v/>
      </c>
    </row>
    <row r="174" spans="2:21" x14ac:dyDescent="0.55000000000000004">
      <c r="B174" s="38"/>
      <c r="C174" s="39"/>
      <c r="D174" s="40" t="str">
        <f>IFERROR(INDEX(กลุ่ม!$N$5:$N$65,MATCH($E174,กลุ่ม!$O$5:$O$65,0)),"")</f>
        <v/>
      </c>
      <c r="E174" s="41"/>
      <c r="F174" s="42" t="str">
        <f t="shared" si="16"/>
        <v/>
      </c>
      <c r="G174" s="15"/>
      <c r="H174" s="15"/>
      <c r="I174" s="43" t="str">
        <f>IFERROR(INDEX(กลุ่ม!$N$5:$N$65,MATCH($J174,กลุ่ม!$O$5:$O$65,0)),"")</f>
        <v/>
      </c>
      <c r="J174" s="41"/>
      <c r="K174" s="42" t="str">
        <f t="shared" si="23"/>
        <v/>
      </c>
      <c r="L174" s="41"/>
      <c r="M174" s="41"/>
      <c r="O174" s="5" t="str">
        <f t="shared" si="17"/>
        <v/>
      </c>
      <c r="P174" s="5" t="str">
        <f t="shared" si="18"/>
        <v/>
      </c>
      <c r="Q174" s="6" t="str">
        <f t="shared" si="19"/>
        <v/>
      </c>
      <c r="R174" s="6" t="str">
        <f t="shared" si="20"/>
        <v/>
      </c>
    </row>
    <row r="175" spans="2:21" x14ac:dyDescent="0.55000000000000004">
      <c r="B175" s="38"/>
      <c r="C175" s="39"/>
      <c r="D175" s="40" t="str">
        <f>IFERROR(INDEX(กลุ่ม!$N$5:$N$65,MATCH($E175,กลุ่ม!$O$5:$O$65,0)),"")</f>
        <v/>
      </c>
      <c r="E175" s="41"/>
      <c r="F175" s="42" t="str">
        <f t="shared" si="16"/>
        <v/>
      </c>
      <c r="G175" s="15"/>
      <c r="H175" s="15"/>
      <c r="I175" s="43" t="str">
        <f>IFERROR(INDEX(กลุ่ม!$N$5:$N$65,MATCH($J175,กลุ่ม!$O$5:$O$65,0)),"")</f>
        <v/>
      </c>
      <c r="J175" s="41"/>
      <c r="K175" s="42" t="str">
        <f t="shared" si="23"/>
        <v/>
      </c>
      <c r="L175" s="41"/>
      <c r="M175" s="41"/>
      <c r="O175" s="5" t="str">
        <f t="shared" si="17"/>
        <v/>
      </c>
      <c r="P175" s="5" t="str">
        <f t="shared" si="18"/>
        <v/>
      </c>
      <c r="Q175" s="6" t="str">
        <f t="shared" si="19"/>
        <v/>
      </c>
      <c r="R175" s="6" t="str">
        <f t="shared" si="20"/>
        <v/>
      </c>
    </row>
    <row r="176" spans="2:21" x14ac:dyDescent="0.55000000000000004">
      <c r="B176" s="38"/>
      <c r="C176" s="39"/>
      <c r="D176" s="40" t="str">
        <f>IFERROR(INDEX(กลุ่ม!$N$5:$N$65,MATCH($E176,กลุ่ม!$O$5:$O$65,0)),"")</f>
        <v/>
      </c>
      <c r="E176" s="41"/>
      <c r="F176" s="42" t="str">
        <f t="shared" si="16"/>
        <v/>
      </c>
      <c r="G176" s="15"/>
      <c r="H176" s="15"/>
      <c r="I176" s="43" t="str">
        <f>IFERROR(INDEX(กลุ่ม!$N$5:$N$65,MATCH($J176,กลุ่ม!$O$5:$O$65,0)),"")</f>
        <v/>
      </c>
      <c r="J176" s="41"/>
      <c r="K176" s="42" t="str">
        <f t="shared" si="23"/>
        <v/>
      </c>
      <c r="L176" s="41"/>
      <c r="M176" s="41"/>
      <c r="O176" s="5" t="str">
        <f t="shared" si="17"/>
        <v/>
      </c>
      <c r="P176" s="5" t="str">
        <f t="shared" si="18"/>
        <v/>
      </c>
      <c r="Q176" s="6" t="str">
        <f t="shared" si="19"/>
        <v/>
      </c>
      <c r="R176" s="6" t="str">
        <f t="shared" si="20"/>
        <v/>
      </c>
    </row>
    <row r="177" spans="2:18" x14ac:dyDescent="0.55000000000000004">
      <c r="B177" s="38"/>
      <c r="C177" s="39"/>
      <c r="D177" s="40" t="str">
        <f>IFERROR(INDEX(กลุ่ม!$N$5:$N$65,MATCH($E177,กลุ่ม!$O$5:$O$65,0)),"")</f>
        <v/>
      </c>
      <c r="E177" s="41"/>
      <c r="F177" s="42" t="str">
        <f t="shared" si="16"/>
        <v/>
      </c>
      <c r="G177" s="15"/>
      <c r="H177" s="15"/>
      <c r="I177" s="43" t="str">
        <f>IFERROR(INDEX(กลุ่ม!$N$5:$N$65,MATCH($J177,กลุ่ม!$O$5:$O$65,0)),"")</f>
        <v/>
      </c>
      <c r="J177" s="41"/>
      <c r="K177" s="42" t="str">
        <f t="shared" si="23"/>
        <v/>
      </c>
      <c r="L177" s="41"/>
      <c r="M177" s="41"/>
      <c r="O177" s="5" t="str">
        <f t="shared" si="17"/>
        <v/>
      </c>
      <c r="P177" s="5" t="str">
        <f t="shared" si="18"/>
        <v/>
      </c>
      <c r="Q177" s="6" t="str">
        <f t="shared" si="19"/>
        <v/>
      </c>
      <c r="R177" s="6" t="str">
        <f t="shared" si="20"/>
        <v/>
      </c>
    </row>
    <row r="178" spans="2:18" x14ac:dyDescent="0.55000000000000004">
      <c r="B178" s="38"/>
      <c r="C178" s="39"/>
      <c r="D178" s="40" t="str">
        <f>IFERROR(INDEX(กลุ่ม!$N$5:$N$65,MATCH($E178,กลุ่ม!$O$5:$O$65,0)),"")</f>
        <v/>
      </c>
      <c r="E178" s="41"/>
      <c r="F178" s="42" t="str">
        <f t="shared" si="16"/>
        <v/>
      </c>
      <c r="G178" s="15"/>
      <c r="H178" s="15"/>
      <c r="I178" s="43" t="str">
        <f>IFERROR(INDEX(กลุ่ม!$N$5:$N$65,MATCH($J178,กลุ่ม!$O$5:$O$65,0)),"")</f>
        <v/>
      </c>
      <c r="J178" s="41"/>
      <c r="K178" s="42" t="str">
        <f t="shared" si="23"/>
        <v/>
      </c>
      <c r="L178" s="41"/>
      <c r="M178" s="41"/>
      <c r="O178" s="5" t="str">
        <f t="shared" si="17"/>
        <v/>
      </c>
      <c r="P178" s="5" t="str">
        <f t="shared" si="18"/>
        <v/>
      </c>
      <c r="Q178" s="6" t="str">
        <f t="shared" si="19"/>
        <v/>
      </c>
      <c r="R178" s="6" t="str">
        <f t="shared" si="20"/>
        <v/>
      </c>
    </row>
    <row r="179" spans="2:18" x14ac:dyDescent="0.55000000000000004">
      <c r="B179" s="38"/>
      <c r="C179" s="39"/>
      <c r="D179" s="40" t="str">
        <f>IFERROR(INDEX(กลุ่ม!$N$5:$N$65,MATCH($E179,กลุ่ม!$O$5:$O$65,0)),"")</f>
        <v/>
      </c>
      <c r="E179" s="41"/>
      <c r="F179" s="42" t="str">
        <f t="shared" si="16"/>
        <v/>
      </c>
      <c r="G179" s="15"/>
      <c r="H179" s="15"/>
      <c r="I179" s="43" t="str">
        <f>IFERROR(INDEX(กลุ่ม!$N$5:$N$65,MATCH($J179,กลุ่ม!$O$5:$O$65,0)),"")</f>
        <v/>
      </c>
      <c r="J179" s="41"/>
      <c r="K179" s="42" t="str">
        <f t="shared" si="23"/>
        <v/>
      </c>
      <c r="L179" s="41"/>
      <c r="M179" s="41"/>
      <c r="O179" s="5" t="str">
        <f t="shared" si="17"/>
        <v/>
      </c>
      <c r="P179" s="5" t="str">
        <f t="shared" si="18"/>
        <v/>
      </c>
      <c r="Q179" s="6" t="str">
        <f t="shared" si="19"/>
        <v/>
      </c>
      <c r="R179" s="6" t="str">
        <f t="shared" si="20"/>
        <v/>
      </c>
    </row>
    <row r="180" spans="2:18" x14ac:dyDescent="0.55000000000000004">
      <c r="B180" s="38"/>
      <c r="C180" s="39"/>
      <c r="D180" s="40" t="str">
        <f>IFERROR(INDEX(กลุ่ม!$N$5:$N$65,MATCH($E180,กลุ่ม!$O$5:$O$65,0)),"")</f>
        <v/>
      </c>
      <c r="E180" s="41"/>
      <c r="F180" s="42" t="str">
        <f t="shared" si="16"/>
        <v/>
      </c>
      <c r="G180" s="15"/>
      <c r="H180" s="15"/>
      <c r="I180" s="43" t="str">
        <f>IFERROR(INDEX(กลุ่ม!$N$5:$N$65,MATCH($J180,กลุ่ม!$O$5:$O$65,0)),"")</f>
        <v/>
      </c>
      <c r="J180" s="41"/>
      <c r="K180" s="42" t="str">
        <f t="shared" si="23"/>
        <v/>
      </c>
      <c r="L180" s="41"/>
      <c r="M180" s="41"/>
      <c r="O180" s="5" t="str">
        <f t="shared" si="17"/>
        <v/>
      </c>
      <c r="P180" s="5" t="str">
        <f t="shared" si="18"/>
        <v/>
      </c>
      <c r="Q180" s="6" t="str">
        <f t="shared" si="19"/>
        <v/>
      </c>
      <c r="R180" s="6" t="str">
        <f t="shared" si="20"/>
        <v/>
      </c>
    </row>
    <row r="181" spans="2:18" x14ac:dyDescent="0.55000000000000004">
      <c r="B181" s="38"/>
      <c r="C181" s="39"/>
      <c r="D181" s="40" t="str">
        <f>IFERROR(INDEX(กลุ่ม!$N$5:$N$65,MATCH($E181,กลุ่ม!$O$5:$O$65,0)),"")</f>
        <v/>
      </c>
      <c r="E181" s="41"/>
      <c r="F181" s="42" t="str">
        <f t="shared" si="16"/>
        <v/>
      </c>
      <c r="G181" s="15"/>
      <c r="H181" s="15"/>
      <c r="I181" s="43" t="str">
        <f>IFERROR(INDEX(กลุ่ม!$N$5:$N$65,MATCH($J181,กลุ่ม!$O$5:$O$65,0)),"")</f>
        <v/>
      </c>
      <c r="J181" s="41"/>
      <c r="K181" s="42" t="str">
        <f t="shared" si="23"/>
        <v/>
      </c>
      <c r="L181" s="41"/>
      <c r="M181" s="41"/>
      <c r="O181" s="5" t="str">
        <f t="shared" si="17"/>
        <v/>
      </c>
      <c r="P181" s="5" t="str">
        <f t="shared" si="18"/>
        <v/>
      </c>
      <c r="Q181" s="6" t="str">
        <f t="shared" si="19"/>
        <v/>
      </c>
      <c r="R181" s="6" t="str">
        <f t="shared" si="20"/>
        <v/>
      </c>
    </row>
    <row r="182" spans="2:18" x14ac:dyDescent="0.55000000000000004">
      <c r="B182" s="38"/>
      <c r="C182" s="39"/>
      <c r="D182" s="40" t="str">
        <f>IFERROR(INDEX(กลุ่ม!$N$5:$N$65,MATCH($E182,กลุ่ม!$O$5:$O$65,0)),"")</f>
        <v/>
      </c>
      <c r="E182" s="41"/>
      <c r="F182" s="42" t="str">
        <f t="shared" si="16"/>
        <v/>
      </c>
      <c r="G182" s="15"/>
      <c r="H182" s="15"/>
      <c r="I182" s="43" t="str">
        <f>IFERROR(INDEX(กลุ่ม!$N$5:$N$65,MATCH($J182,กลุ่ม!$O$5:$O$65,0)),"")</f>
        <v/>
      </c>
      <c r="J182" s="41"/>
      <c r="K182" s="42" t="str">
        <f t="shared" si="23"/>
        <v/>
      </c>
      <c r="L182" s="41"/>
      <c r="M182" s="41"/>
      <c r="O182" s="5" t="str">
        <f t="shared" si="17"/>
        <v/>
      </c>
      <c r="P182" s="5" t="str">
        <f t="shared" si="18"/>
        <v/>
      </c>
      <c r="Q182" s="6" t="str">
        <f t="shared" si="19"/>
        <v/>
      </c>
      <c r="R182" s="6" t="str">
        <f t="shared" si="20"/>
        <v/>
      </c>
    </row>
    <row r="183" spans="2:18" x14ac:dyDescent="0.55000000000000004">
      <c r="B183" s="38"/>
      <c r="C183" s="39"/>
      <c r="D183" s="40" t="str">
        <f>IFERROR(INDEX(กลุ่ม!$N$5:$N$65,MATCH($E183,กลุ่ม!$O$5:$O$65,0)),"")</f>
        <v/>
      </c>
      <c r="E183" s="41"/>
      <c r="F183" s="42" t="str">
        <f t="shared" si="16"/>
        <v/>
      </c>
      <c r="G183" s="15"/>
      <c r="H183" s="15"/>
      <c r="I183" s="43" t="str">
        <f>IFERROR(INDEX(กลุ่ม!$N$5:$N$65,MATCH($J183,กลุ่ม!$O$5:$O$65,0)),"")</f>
        <v/>
      </c>
      <c r="J183" s="41"/>
      <c r="K183" s="42" t="str">
        <f t="shared" si="23"/>
        <v/>
      </c>
      <c r="L183" s="41"/>
      <c r="M183" s="41"/>
      <c r="O183" s="5" t="str">
        <f t="shared" si="17"/>
        <v/>
      </c>
      <c r="P183" s="5" t="str">
        <f t="shared" si="18"/>
        <v/>
      </c>
      <c r="Q183" s="6" t="str">
        <f t="shared" si="19"/>
        <v/>
      </c>
      <c r="R183" s="6" t="str">
        <f t="shared" si="20"/>
        <v/>
      </c>
    </row>
    <row r="184" spans="2:18" x14ac:dyDescent="0.55000000000000004">
      <c r="B184" s="38"/>
      <c r="C184" s="39"/>
      <c r="D184" s="40" t="str">
        <f>IFERROR(INDEX(กลุ่ม!$N$5:$N$65,MATCH($E184,กลุ่ม!$O$5:$O$65,0)),"")</f>
        <v/>
      </c>
      <c r="E184" s="41"/>
      <c r="F184" s="42" t="str">
        <f t="shared" si="16"/>
        <v/>
      </c>
      <c r="G184" s="15"/>
      <c r="H184" s="15"/>
      <c r="I184" s="43" t="str">
        <f>IFERROR(INDEX(กลุ่ม!$N$5:$N$65,MATCH($J184,กลุ่ม!$O$5:$O$65,0)),"")</f>
        <v/>
      </c>
      <c r="J184" s="41"/>
      <c r="K184" s="42" t="str">
        <f t="shared" si="23"/>
        <v/>
      </c>
      <c r="L184" s="41"/>
      <c r="M184" s="41"/>
      <c r="O184" s="5" t="str">
        <f t="shared" si="17"/>
        <v/>
      </c>
      <c r="P184" s="5" t="str">
        <f t="shared" si="18"/>
        <v/>
      </c>
      <c r="Q184" s="6" t="str">
        <f t="shared" si="19"/>
        <v/>
      </c>
      <c r="R184" s="6" t="str">
        <f t="shared" si="20"/>
        <v/>
      </c>
    </row>
    <row r="185" spans="2:18" x14ac:dyDescent="0.55000000000000004">
      <c r="B185" s="38"/>
      <c r="C185" s="39"/>
      <c r="D185" s="40" t="str">
        <f>IFERROR(INDEX(กลุ่ม!$N$5:$N$65,MATCH($E185,กลุ่ม!$O$5:$O$65,0)),"")</f>
        <v/>
      </c>
      <c r="E185" s="41"/>
      <c r="F185" s="42" t="str">
        <f t="shared" si="16"/>
        <v/>
      </c>
      <c r="G185" s="15"/>
      <c r="H185" s="15"/>
      <c r="I185" s="43" t="str">
        <f>IFERROR(INDEX(กลุ่ม!$N$5:$N$65,MATCH($J185,กลุ่ม!$O$5:$O$65,0)),"")</f>
        <v/>
      </c>
      <c r="J185" s="41"/>
      <c r="K185" s="42" t="str">
        <f t="shared" si="23"/>
        <v/>
      </c>
      <c r="L185" s="41"/>
      <c r="M185" s="41"/>
      <c r="O185" s="5" t="str">
        <f t="shared" si="17"/>
        <v/>
      </c>
      <c r="P185" s="5" t="str">
        <f t="shared" si="18"/>
        <v/>
      </c>
      <c r="Q185" s="6" t="str">
        <f t="shared" si="19"/>
        <v/>
      </c>
      <c r="R185" s="6" t="str">
        <f t="shared" si="20"/>
        <v/>
      </c>
    </row>
    <row r="186" spans="2:18" x14ac:dyDescent="0.55000000000000004">
      <c r="B186" s="38"/>
      <c r="C186" s="39"/>
      <c r="D186" s="40" t="str">
        <f>IFERROR(INDEX(กลุ่ม!$N$5:$N$65,MATCH($E186,กลุ่ม!$O$5:$O$65,0)),"")</f>
        <v/>
      </c>
      <c r="E186" s="41"/>
      <c r="F186" s="42" t="str">
        <f t="shared" si="16"/>
        <v/>
      </c>
      <c r="G186" s="15"/>
      <c r="H186" s="15"/>
      <c r="I186" s="43" t="str">
        <f>IFERROR(INDEX(กลุ่ม!$N$5:$N$65,MATCH($J186,กลุ่ม!$O$5:$O$65,0)),"")</f>
        <v/>
      </c>
      <c r="J186" s="41"/>
      <c r="K186" s="42" t="str">
        <f t="shared" si="23"/>
        <v/>
      </c>
      <c r="L186" s="41"/>
      <c r="M186" s="41"/>
      <c r="O186" s="5" t="str">
        <f t="shared" si="17"/>
        <v/>
      </c>
      <c r="P186" s="5" t="str">
        <f t="shared" si="18"/>
        <v/>
      </c>
      <c r="Q186" s="6" t="str">
        <f t="shared" si="19"/>
        <v/>
      </c>
      <c r="R186" s="6" t="str">
        <f t="shared" si="20"/>
        <v/>
      </c>
    </row>
    <row r="187" spans="2:18" x14ac:dyDescent="0.55000000000000004">
      <c r="B187" s="38"/>
      <c r="C187" s="39"/>
      <c r="D187" s="40" t="str">
        <f>IFERROR(INDEX(กลุ่ม!$N$5:$N$65,MATCH($E187,กลุ่ม!$O$5:$O$65,0)),"")</f>
        <v/>
      </c>
      <c r="E187" s="41"/>
      <c r="F187" s="42" t="str">
        <f t="shared" si="16"/>
        <v/>
      </c>
      <c r="G187" s="15"/>
      <c r="H187" s="15"/>
      <c r="I187" s="43" t="str">
        <f>IFERROR(INDEX(กลุ่ม!$N$5:$N$65,MATCH($J187,กลุ่ม!$O$5:$O$65,0)),"")</f>
        <v/>
      </c>
      <c r="J187" s="41"/>
      <c r="K187" s="42" t="str">
        <f t="shared" si="23"/>
        <v/>
      </c>
      <c r="L187" s="41"/>
      <c r="M187" s="41"/>
      <c r="O187" s="5" t="str">
        <f t="shared" si="17"/>
        <v/>
      </c>
      <c r="P187" s="5" t="str">
        <f t="shared" si="18"/>
        <v/>
      </c>
      <c r="Q187" s="6" t="str">
        <f t="shared" si="19"/>
        <v/>
      </c>
      <c r="R187" s="6" t="str">
        <f t="shared" si="20"/>
        <v/>
      </c>
    </row>
    <row r="188" spans="2:18" x14ac:dyDescent="0.55000000000000004">
      <c r="B188" s="38"/>
      <c r="C188" s="39"/>
      <c r="D188" s="40" t="str">
        <f>IFERROR(INDEX(กลุ่ม!$N$5:$N$65,MATCH($E188,กลุ่ม!$O$5:$O$65,0)),"")</f>
        <v/>
      </c>
      <c r="E188" s="41"/>
      <c r="F188" s="42" t="str">
        <f t="shared" si="16"/>
        <v/>
      </c>
      <c r="G188" s="15"/>
      <c r="H188" s="15"/>
      <c r="I188" s="43" t="str">
        <f>IFERROR(INDEX(กลุ่ม!$N$5:$N$65,MATCH($J188,กลุ่ม!$O$5:$O$65,0)),"")</f>
        <v/>
      </c>
      <c r="J188" s="41"/>
      <c r="K188" s="42" t="str">
        <f t="shared" si="23"/>
        <v/>
      </c>
      <c r="L188" s="41"/>
      <c r="M188" s="41"/>
      <c r="O188" s="5" t="str">
        <f t="shared" si="17"/>
        <v/>
      </c>
      <c r="P188" s="5" t="str">
        <f t="shared" si="18"/>
        <v/>
      </c>
      <c r="Q188" s="6" t="str">
        <f t="shared" si="19"/>
        <v/>
      </c>
      <c r="R188" s="6" t="str">
        <f t="shared" si="20"/>
        <v/>
      </c>
    </row>
    <row r="189" spans="2:18" x14ac:dyDescent="0.55000000000000004">
      <c r="B189" s="38"/>
      <c r="C189" s="39"/>
      <c r="D189" s="40" t="str">
        <f>IFERROR(INDEX(กลุ่ม!$N$5:$N$65,MATCH($E189,กลุ่ม!$O$5:$O$65,0)),"")</f>
        <v/>
      </c>
      <c r="E189" s="41"/>
      <c r="F189" s="42" t="str">
        <f t="shared" si="16"/>
        <v/>
      </c>
      <c r="G189" s="15"/>
      <c r="H189" s="15"/>
      <c r="I189" s="43" t="str">
        <f>IFERROR(INDEX(กลุ่ม!$N$5:$N$65,MATCH($J189,กลุ่ม!$O$5:$O$65,0)),"")</f>
        <v/>
      </c>
      <c r="J189" s="41"/>
      <c r="K189" s="42" t="str">
        <f t="shared" si="23"/>
        <v/>
      </c>
      <c r="L189" s="41"/>
      <c r="M189" s="41"/>
      <c r="O189" s="5" t="str">
        <f t="shared" si="17"/>
        <v/>
      </c>
      <c r="P189" s="5" t="str">
        <f t="shared" si="18"/>
        <v/>
      </c>
      <c r="Q189" s="6" t="str">
        <f t="shared" si="19"/>
        <v/>
      </c>
      <c r="R189" s="6" t="str">
        <f t="shared" si="20"/>
        <v/>
      </c>
    </row>
    <row r="190" spans="2:18" x14ac:dyDescent="0.55000000000000004">
      <c r="B190" s="38"/>
      <c r="C190" s="39"/>
      <c r="D190" s="40" t="str">
        <f>IFERROR(INDEX(กลุ่ม!$N$5:$N$65,MATCH($E190,กลุ่ม!$O$5:$O$65,0)),"")</f>
        <v/>
      </c>
      <c r="E190" s="41"/>
      <c r="F190" s="42" t="str">
        <f t="shared" si="16"/>
        <v/>
      </c>
      <c r="G190" s="15"/>
      <c r="H190" s="15"/>
      <c r="I190" s="43" t="str">
        <f>IFERROR(INDEX(กลุ่ม!$N$5:$N$65,MATCH($J190,กลุ่ม!$O$5:$O$65,0)),"")</f>
        <v/>
      </c>
      <c r="J190" s="41"/>
      <c r="K190" s="42" t="str">
        <f t="shared" si="23"/>
        <v/>
      </c>
      <c r="L190" s="41"/>
      <c r="M190" s="41"/>
      <c r="O190" s="5" t="str">
        <f t="shared" si="17"/>
        <v/>
      </c>
      <c r="P190" s="5" t="str">
        <f t="shared" si="18"/>
        <v/>
      </c>
      <c r="Q190" s="6" t="str">
        <f t="shared" si="19"/>
        <v/>
      </c>
      <c r="R190" s="6" t="str">
        <f t="shared" si="20"/>
        <v/>
      </c>
    </row>
    <row r="191" spans="2:18" x14ac:dyDescent="0.55000000000000004">
      <c r="B191" s="38"/>
      <c r="C191" s="39"/>
      <c r="D191" s="40" t="str">
        <f>IFERROR(INDEX(กลุ่ม!$N$5:$N$65,MATCH($E191,กลุ่ม!$O$5:$O$65,0)),"")</f>
        <v/>
      </c>
      <c r="E191" s="41"/>
      <c r="F191" s="42" t="str">
        <f t="shared" si="16"/>
        <v/>
      </c>
      <c r="G191" s="15"/>
      <c r="H191" s="15"/>
      <c r="I191" s="43" t="str">
        <f>IFERROR(INDEX(กลุ่ม!$N$5:$N$65,MATCH($J191,กลุ่ม!$O$5:$O$65,0)),"")</f>
        <v/>
      </c>
      <c r="J191" s="41"/>
      <c r="K191" s="42" t="str">
        <f t="shared" si="23"/>
        <v/>
      </c>
      <c r="L191" s="41"/>
      <c r="M191" s="41"/>
      <c r="O191" s="5" t="str">
        <f t="shared" si="17"/>
        <v/>
      </c>
      <c r="P191" s="5" t="str">
        <f t="shared" si="18"/>
        <v/>
      </c>
      <c r="Q191" s="6" t="str">
        <f t="shared" si="19"/>
        <v/>
      </c>
      <c r="R191" s="6" t="str">
        <f t="shared" si="20"/>
        <v/>
      </c>
    </row>
    <row r="192" spans="2:18" x14ac:dyDescent="0.55000000000000004">
      <c r="B192" s="38"/>
      <c r="C192" s="39"/>
      <c r="D192" s="40" t="str">
        <f>IFERROR(INDEX(กลุ่ม!$N$5:$N$65,MATCH($E192,กลุ่ม!$O$5:$O$65,0)),"")</f>
        <v/>
      </c>
      <c r="E192" s="41"/>
      <c r="F192" s="42" t="str">
        <f t="shared" si="16"/>
        <v/>
      </c>
      <c r="G192" s="15"/>
      <c r="H192" s="15"/>
      <c r="I192" s="43" t="str">
        <f>IFERROR(INDEX(กลุ่ม!$N$5:$N$65,MATCH($J192,กลุ่ม!$O$5:$O$65,0)),"")</f>
        <v/>
      </c>
      <c r="J192" s="41"/>
      <c r="K192" s="42" t="str">
        <f t="shared" si="23"/>
        <v/>
      </c>
      <c r="L192" s="41"/>
      <c r="M192" s="41"/>
      <c r="O192" s="5" t="str">
        <f t="shared" si="17"/>
        <v/>
      </c>
      <c r="P192" s="5" t="str">
        <f t="shared" si="18"/>
        <v/>
      </c>
      <c r="Q192" s="6" t="str">
        <f t="shared" si="19"/>
        <v/>
      </c>
      <c r="R192" s="6" t="str">
        <f t="shared" si="20"/>
        <v/>
      </c>
    </row>
    <row r="193" spans="2:18" x14ac:dyDescent="0.55000000000000004">
      <c r="B193" s="38"/>
      <c r="C193" s="39"/>
      <c r="D193" s="40" t="str">
        <f>IFERROR(INDEX(กลุ่ม!$N$5:$N$65,MATCH($E193,กลุ่ม!$O$5:$O$65,0)),"")</f>
        <v/>
      </c>
      <c r="E193" s="41"/>
      <c r="F193" s="42" t="str">
        <f t="shared" si="16"/>
        <v/>
      </c>
      <c r="G193" s="15"/>
      <c r="H193" s="15"/>
      <c r="I193" s="43" t="str">
        <f>IFERROR(INDEX(กลุ่ม!$N$5:$N$65,MATCH($J193,กลุ่ม!$O$5:$O$65,0)),"")</f>
        <v/>
      </c>
      <c r="J193" s="41"/>
      <c r="K193" s="42" t="str">
        <f t="shared" si="23"/>
        <v/>
      </c>
      <c r="L193" s="41"/>
      <c r="M193" s="41"/>
      <c r="O193" s="5" t="str">
        <f t="shared" si="17"/>
        <v/>
      </c>
      <c r="P193" s="5" t="str">
        <f t="shared" si="18"/>
        <v/>
      </c>
      <c r="Q193" s="6" t="str">
        <f t="shared" si="19"/>
        <v/>
      </c>
      <c r="R193" s="6" t="str">
        <f t="shared" si="20"/>
        <v/>
      </c>
    </row>
    <row r="194" spans="2:18" x14ac:dyDescent="0.55000000000000004">
      <c r="B194" s="38"/>
      <c r="C194" s="39"/>
      <c r="D194" s="40" t="str">
        <f>IFERROR(INDEX(กลุ่ม!$N$5:$N$65,MATCH($E194,กลุ่ม!$O$5:$O$65,0)),"")</f>
        <v/>
      </c>
      <c r="E194" s="41"/>
      <c r="F194" s="42" t="str">
        <f t="shared" si="16"/>
        <v/>
      </c>
      <c r="G194" s="15"/>
      <c r="H194" s="15"/>
      <c r="I194" s="43" t="str">
        <f>IFERROR(INDEX(กลุ่ม!$N$5:$N$65,MATCH($J194,กลุ่ม!$O$5:$O$65,0)),"")</f>
        <v/>
      </c>
      <c r="J194" s="41"/>
      <c r="K194" s="42" t="str">
        <f t="shared" si="23"/>
        <v/>
      </c>
      <c r="L194" s="41"/>
      <c r="M194" s="41"/>
      <c r="O194" s="5" t="str">
        <f t="shared" si="17"/>
        <v/>
      </c>
      <c r="P194" s="5" t="str">
        <f t="shared" si="18"/>
        <v/>
      </c>
      <c r="Q194" s="6" t="str">
        <f t="shared" si="19"/>
        <v/>
      </c>
      <c r="R194" s="6" t="str">
        <f t="shared" si="20"/>
        <v/>
      </c>
    </row>
    <row r="195" spans="2:18" x14ac:dyDescent="0.55000000000000004">
      <c r="B195" s="38"/>
      <c r="C195" s="39"/>
      <c r="D195" s="40" t="str">
        <f>IFERROR(INDEX(กลุ่ม!$N$5:$N$65,MATCH($E195,กลุ่ม!$O$5:$O$65,0)),"")</f>
        <v/>
      </c>
      <c r="E195" s="41"/>
      <c r="F195" s="42" t="str">
        <f t="shared" ref="F195:F198" si="24">IF(OR(ISBLANK(G195),ISBLANK(H195)),"",IF(G195&gt;H195,"ชนะ",IF(G195&lt;H195,"แพ้","เสมอ")))</f>
        <v/>
      </c>
      <c r="G195" s="15"/>
      <c r="H195" s="15"/>
      <c r="I195" s="43" t="str">
        <f>IFERROR(INDEX(กลุ่ม!$N$5:$N$65,MATCH($J195,กลุ่ม!$O$5:$O$65,0)),"")</f>
        <v/>
      </c>
      <c r="J195" s="41"/>
      <c r="K195" s="42" t="str">
        <f t="shared" si="23"/>
        <v/>
      </c>
      <c r="L195" s="41"/>
      <c r="M195" s="41"/>
      <c r="O195" s="5" t="str">
        <f t="shared" ref="O195:O198" si="25">IF(F195="","",CONCATENATE(E195," ",F195))</f>
        <v/>
      </c>
      <c r="P195" s="5" t="str">
        <f t="shared" ref="P195:P198" si="26">IF(K195="","",CONCATENATE(J195," ",K195))</f>
        <v/>
      </c>
      <c r="Q195" s="6" t="str">
        <f t="shared" ref="Q195:Q198" si="27">IF(ISBLANK(G195),"",IF(OR(G195="",H195=""),0,G195))</f>
        <v/>
      </c>
      <c r="R195" s="6" t="str">
        <f t="shared" ref="R195:R198" si="28">IF(ISBLANK(H195),"",IF(OR(G195="",H195=""),0,H195))</f>
        <v/>
      </c>
    </row>
    <row r="196" spans="2:18" x14ac:dyDescent="0.55000000000000004">
      <c r="B196" s="38"/>
      <c r="C196" s="39"/>
      <c r="D196" s="40" t="str">
        <f>IFERROR(INDEX(กลุ่ม!$N$5:$N$65,MATCH($E196,กลุ่ม!$O$5:$O$65,0)),"")</f>
        <v/>
      </c>
      <c r="E196" s="41"/>
      <c r="F196" s="42" t="str">
        <f t="shared" si="24"/>
        <v/>
      </c>
      <c r="G196" s="15"/>
      <c r="H196" s="15"/>
      <c r="I196" s="43" t="str">
        <f>IFERROR(INDEX(กลุ่ม!$N$5:$N$65,MATCH($J196,กลุ่ม!$O$5:$O$65,0)),"")</f>
        <v/>
      </c>
      <c r="J196" s="41"/>
      <c r="K196" s="42" t="str">
        <f t="shared" ref="K196:K198" si="29">IF(OR(ISBLANK(G196),ISBLANK(H196)),"",IF(G196&lt;H196,"ชนะ",IF(G196&gt;H196,"แพ้","เสมอ")))</f>
        <v/>
      </c>
      <c r="L196" s="41"/>
      <c r="M196" s="41"/>
      <c r="O196" s="5" t="str">
        <f t="shared" si="25"/>
        <v/>
      </c>
      <c r="P196" s="5" t="str">
        <f t="shared" si="26"/>
        <v/>
      </c>
      <c r="Q196" s="6" t="str">
        <f t="shared" si="27"/>
        <v/>
      </c>
      <c r="R196" s="6" t="str">
        <f t="shared" si="28"/>
        <v/>
      </c>
    </row>
    <row r="197" spans="2:18" x14ac:dyDescent="0.55000000000000004">
      <c r="B197" s="38"/>
      <c r="C197" s="39"/>
      <c r="D197" s="40" t="str">
        <f>IFERROR(INDEX(กลุ่ม!$N$5:$N$65,MATCH($E197,กลุ่ม!$O$5:$O$65,0)),"")</f>
        <v/>
      </c>
      <c r="E197" s="41"/>
      <c r="F197" s="42" t="str">
        <f t="shared" si="24"/>
        <v/>
      </c>
      <c r="G197" s="15"/>
      <c r="H197" s="15"/>
      <c r="I197" s="43" t="str">
        <f>IFERROR(INDEX(กลุ่ม!$N$5:$N$65,MATCH($J197,กลุ่ม!$O$5:$O$65,0)),"")</f>
        <v/>
      </c>
      <c r="J197" s="41"/>
      <c r="K197" s="42" t="str">
        <f t="shared" si="29"/>
        <v/>
      </c>
      <c r="L197" s="41"/>
      <c r="M197" s="41"/>
      <c r="O197" s="5" t="str">
        <f t="shared" si="25"/>
        <v/>
      </c>
      <c r="P197" s="5" t="str">
        <f t="shared" si="26"/>
        <v/>
      </c>
      <c r="Q197" s="6" t="str">
        <f t="shared" si="27"/>
        <v/>
      </c>
      <c r="R197" s="6" t="str">
        <f t="shared" si="28"/>
        <v/>
      </c>
    </row>
    <row r="198" spans="2:18" x14ac:dyDescent="0.55000000000000004">
      <c r="B198" s="38"/>
      <c r="C198" s="39"/>
      <c r="D198" s="40" t="str">
        <f>IFERROR(INDEX(กลุ่ม!$N$5:$N$65,MATCH($E198,กลุ่ม!$O$5:$O$65,0)),"")</f>
        <v/>
      </c>
      <c r="E198" s="44"/>
      <c r="F198" s="42" t="str">
        <f t="shared" si="24"/>
        <v/>
      </c>
      <c r="G198" s="15"/>
      <c r="H198" s="15"/>
      <c r="I198" s="43" t="str">
        <f>IFERROR(INDEX(กลุ่ม!$N$5:$N$65,MATCH($J198,กลุ่ม!$O$5:$O$65,0)),"")</f>
        <v/>
      </c>
      <c r="J198" s="41"/>
      <c r="K198" s="42" t="str">
        <f t="shared" si="29"/>
        <v/>
      </c>
      <c r="L198" s="41"/>
      <c r="M198" s="41"/>
      <c r="O198" s="5" t="str">
        <f t="shared" si="25"/>
        <v/>
      </c>
      <c r="P198" s="5" t="str">
        <f t="shared" si="26"/>
        <v/>
      </c>
      <c r="Q198" s="6" t="str">
        <f t="shared" si="27"/>
        <v/>
      </c>
      <c r="R198" s="6" t="str">
        <f t="shared" si="28"/>
        <v/>
      </c>
    </row>
    <row r="199" spans="2:18" x14ac:dyDescent="0.55000000000000004">
      <c r="B199" s="38"/>
      <c r="C199" s="39"/>
      <c r="D199" s="45"/>
      <c r="E199" s="46"/>
      <c r="F199" s="47"/>
      <c r="G199" s="48"/>
      <c r="H199" s="48"/>
      <c r="I199" s="48"/>
      <c r="J199" s="46"/>
      <c r="K199" s="47"/>
      <c r="L199" s="46"/>
      <c r="M199" s="46"/>
    </row>
    <row r="200" spans="2:18" x14ac:dyDescent="0.55000000000000004">
      <c r="B200" s="49"/>
      <c r="C200" s="45"/>
      <c r="D200" s="45"/>
      <c r="E200" s="46"/>
      <c r="F200" s="47"/>
      <c r="G200" s="48"/>
      <c r="H200" s="48"/>
      <c r="I200" s="48"/>
      <c r="J200" s="46"/>
      <c r="K200" s="47"/>
      <c r="L200" s="46"/>
      <c r="M200" s="46"/>
    </row>
    <row r="201" spans="2:18" x14ac:dyDescent="0.55000000000000004">
      <c r="B201" s="49"/>
      <c r="C201" s="45"/>
      <c r="D201" s="45"/>
      <c r="E201" s="46"/>
      <c r="F201" s="47"/>
      <c r="G201" s="48"/>
      <c r="H201" s="48"/>
      <c r="I201" s="48"/>
      <c r="J201" s="46"/>
      <c r="K201" s="47"/>
      <c r="L201" s="46"/>
      <c r="M201" s="46"/>
    </row>
    <row r="202" spans="2:18" x14ac:dyDescent="0.55000000000000004">
      <c r="B202" s="49"/>
      <c r="C202" s="45"/>
      <c r="D202" s="45"/>
      <c r="E202" s="46"/>
      <c r="F202" s="47"/>
      <c r="G202" s="48"/>
      <c r="H202" s="48"/>
      <c r="I202" s="48"/>
      <c r="J202" s="46"/>
      <c r="K202" s="47"/>
      <c r="L202" s="46"/>
      <c r="M202" s="46"/>
    </row>
    <row r="203" spans="2:18" x14ac:dyDescent="0.55000000000000004">
      <c r="B203" s="49"/>
      <c r="C203" s="45"/>
      <c r="D203" s="45"/>
      <c r="E203" s="46"/>
      <c r="F203" s="47"/>
      <c r="G203" s="48"/>
      <c r="H203" s="48"/>
      <c r="I203" s="48"/>
      <c r="J203" s="46"/>
      <c r="K203" s="47"/>
      <c r="L203" s="46"/>
      <c r="M203" s="46"/>
    </row>
    <row r="204" spans="2:18" x14ac:dyDescent="0.55000000000000004">
      <c r="B204" s="49"/>
      <c r="C204" s="45"/>
      <c r="D204" s="45"/>
      <c r="E204" s="46"/>
      <c r="F204" s="47"/>
      <c r="G204" s="48"/>
      <c r="H204" s="48"/>
      <c r="I204" s="48"/>
      <c r="J204" s="46"/>
      <c r="K204" s="47"/>
      <c r="L204" s="46"/>
      <c r="M204" s="46"/>
    </row>
    <row r="205" spans="2:18" x14ac:dyDescent="0.55000000000000004">
      <c r="B205" s="49"/>
      <c r="C205" s="45"/>
      <c r="D205" s="45"/>
      <c r="E205" s="46"/>
      <c r="F205" s="47"/>
      <c r="G205" s="48"/>
      <c r="H205" s="48"/>
      <c r="I205" s="48"/>
      <c r="J205" s="46"/>
      <c r="K205" s="47"/>
      <c r="L205" s="46"/>
      <c r="M205" s="46"/>
    </row>
    <row r="206" spans="2:18" x14ac:dyDescent="0.55000000000000004">
      <c r="B206" s="49"/>
      <c r="C206" s="45"/>
      <c r="D206" s="45"/>
      <c r="E206" s="46"/>
      <c r="F206" s="47"/>
      <c r="G206" s="48"/>
      <c r="H206" s="48"/>
      <c r="I206" s="48"/>
      <c r="J206" s="46"/>
      <c r="K206" s="47"/>
      <c r="L206" s="46"/>
      <c r="M206" s="46"/>
    </row>
    <row r="207" spans="2:18" x14ac:dyDescent="0.55000000000000004">
      <c r="B207" s="49"/>
      <c r="C207" s="45"/>
      <c r="D207" s="45"/>
      <c r="E207" s="46"/>
      <c r="F207" s="47"/>
      <c r="G207" s="48"/>
      <c r="H207" s="48"/>
      <c r="I207" s="48"/>
      <c r="J207" s="46"/>
      <c r="K207" s="47"/>
      <c r="L207" s="46"/>
      <c r="M207" s="46"/>
    </row>
    <row r="208" spans="2:18" x14ac:dyDescent="0.55000000000000004">
      <c r="B208" s="49"/>
      <c r="C208" s="45"/>
      <c r="D208" s="45"/>
      <c r="E208" s="46"/>
      <c r="F208" s="47"/>
      <c r="G208" s="48"/>
      <c r="H208" s="48"/>
      <c r="I208" s="48"/>
      <c r="J208" s="46"/>
      <c r="K208" s="47"/>
      <c r="L208" s="46"/>
      <c r="M208" s="46"/>
    </row>
    <row r="209" spans="2:13" x14ac:dyDescent="0.55000000000000004">
      <c r="B209" s="49"/>
      <c r="C209" s="45"/>
      <c r="D209" s="45"/>
      <c r="E209" s="46"/>
      <c r="F209" s="47"/>
      <c r="G209" s="48"/>
      <c r="H209" s="48"/>
      <c r="I209" s="48"/>
      <c r="J209" s="46"/>
      <c r="K209" s="47"/>
      <c r="L209" s="46"/>
      <c r="M209" s="46"/>
    </row>
    <row r="210" spans="2:13" x14ac:dyDescent="0.55000000000000004">
      <c r="B210" s="49"/>
      <c r="C210" s="45"/>
      <c r="D210" s="45"/>
      <c r="E210" s="46"/>
      <c r="F210" s="47"/>
      <c r="G210" s="48"/>
      <c r="H210" s="48"/>
      <c r="I210" s="48"/>
      <c r="J210" s="46"/>
      <c r="K210" s="47"/>
      <c r="L210" s="46"/>
      <c r="M210" s="46"/>
    </row>
    <row r="211" spans="2:13" x14ac:dyDescent="0.55000000000000004">
      <c r="B211" s="49"/>
      <c r="C211" s="45"/>
      <c r="D211" s="45"/>
      <c r="E211" s="46"/>
      <c r="F211" s="47"/>
      <c r="G211" s="48"/>
      <c r="H211" s="48"/>
      <c r="I211" s="48"/>
      <c r="J211" s="46"/>
      <c r="K211" s="47"/>
      <c r="L211" s="46"/>
      <c r="M211" s="46"/>
    </row>
    <row r="212" spans="2:13" x14ac:dyDescent="0.55000000000000004">
      <c r="B212" s="49"/>
      <c r="C212" s="45"/>
      <c r="D212" s="45"/>
      <c r="E212" s="46"/>
      <c r="F212" s="47"/>
      <c r="G212" s="48"/>
      <c r="H212" s="48"/>
      <c r="I212" s="48"/>
      <c r="J212" s="46"/>
      <c r="K212" s="47"/>
      <c r="L212" s="46"/>
      <c r="M212" s="46"/>
    </row>
    <row r="213" spans="2:13" x14ac:dyDescent="0.55000000000000004">
      <c r="B213" s="49"/>
      <c r="C213" s="45"/>
      <c r="D213" s="45"/>
      <c r="E213" s="46"/>
      <c r="F213" s="47"/>
      <c r="G213" s="48"/>
      <c r="H213" s="48"/>
      <c r="I213" s="48"/>
      <c r="J213" s="46"/>
      <c r="K213" s="47"/>
      <c r="L213" s="46"/>
      <c r="M213" s="46"/>
    </row>
    <row r="214" spans="2:13" x14ac:dyDescent="0.55000000000000004">
      <c r="B214" s="49"/>
      <c r="C214" s="45"/>
      <c r="D214" s="45"/>
      <c r="E214" s="46"/>
      <c r="F214" s="47"/>
      <c r="G214" s="48"/>
      <c r="H214" s="48"/>
      <c r="I214" s="48"/>
      <c r="J214" s="46"/>
      <c r="K214" s="47"/>
      <c r="L214" s="46"/>
      <c r="M214" s="46"/>
    </row>
    <row r="215" spans="2:13" x14ac:dyDescent="0.55000000000000004">
      <c r="B215" s="49"/>
      <c r="C215" s="45"/>
      <c r="D215" s="45"/>
      <c r="E215" s="46"/>
      <c r="F215" s="47"/>
      <c r="G215" s="48"/>
      <c r="H215" s="48"/>
      <c r="I215" s="48"/>
      <c r="J215" s="46"/>
      <c r="K215" s="47"/>
      <c r="L215" s="46"/>
      <c r="M215" s="46"/>
    </row>
    <row r="216" spans="2:13" x14ac:dyDescent="0.55000000000000004">
      <c r="B216" s="49"/>
      <c r="C216" s="45"/>
      <c r="D216" s="45"/>
      <c r="E216" s="46"/>
      <c r="F216" s="47"/>
      <c r="G216" s="48"/>
      <c r="H216" s="48"/>
      <c r="I216" s="48"/>
      <c r="J216" s="46"/>
      <c r="K216" s="47"/>
      <c r="L216" s="46"/>
      <c r="M216" s="46"/>
    </row>
    <row r="217" spans="2:13" x14ac:dyDescent="0.55000000000000004">
      <c r="B217" s="49"/>
      <c r="C217" s="45"/>
      <c r="D217" s="45"/>
      <c r="E217" s="46"/>
      <c r="F217" s="47"/>
      <c r="G217" s="48"/>
      <c r="H217" s="48"/>
      <c r="I217" s="48"/>
      <c r="J217" s="46"/>
      <c r="K217" s="47"/>
      <c r="L217" s="46"/>
      <c r="M217" s="46"/>
    </row>
    <row r="218" spans="2:13" x14ac:dyDescent="0.55000000000000004">
      <c r="B218" s="49"/>
      <c r="C218" s="45"/>
      <c r="D218" s="45"/>
      <c r="E218" s="46"/>
      <c r="F218" s="47"/>
      <c r="G218" s="48"/>
      <c r="H218" s="48"/>
      <c r="I218" s="48"/>
      <c r="J218" s="46"/>
      <c r="K218" s="47"/>
      <c r="L218" s="46"/>
      <c r="M218" s="46"/>
    </row>
    <row r="219" spans="2:13" x14ac:dyDescent="0.55000000000000004">
      <c r="B219" s="49"/>
      <c r="C219" s="45"/>
      <c r="D219" s="45"/>
      <c r="E219" s="46"/>
      <c r="F219" s="47"/>
      <c r="G219" s="48"/>
      <c r="H219" s="48"/>
      <c r="I219" s="48"/>
      <c r="J219" s="46"/>
      <c r="K219" s="47"/>
      <c r="L219" s="46"/>
      <c r="M219" s="46"/>
    </row>
    <row r="220" spans="2:13" x14ac:dyDescent="0.55000000000000004">
      <c r="B220" s="49"/>
      <c r="C220" s="45"/>
      <c r="D220" s="45"/>
      <c r="E220" s="46"/>
      <c r="F220" s="47"/>
      <c r="G220" s="48"/>
      <c r="H220" s="48"/>
      <c r="I220" s="48"/>
      <c r="J220" s="46"/>
      <c r="K220" s="47"/>
      <c r="L220" s="46"/>
      <c r="M220" s="46"/>
    </row>
    <row r="221" spans="2:13" x14ac:dyDescent="0.55000000000000004">
      <c r="B221" s="49"/>
      <c r="C221" s="45"/>
      <c r="D221" s="45"/>
      <c r="E221" s="46"/>
      <c r="F221" s="47"/>
      <c r="G221" s="48"/>
      <c r="H221" s="48"/>
      <c r="I221" s="48"/>
      <c r="J221" s="46"/>
      <c r="K221" s="47"/>
      <c r="L221" s="46"/>
      <c r="M221" s="46"/>
    </row>
    <row r="222" spans="2:13" x14ac:dyDescent="0.55000000000000004">
      <c r="B222" s="49"/>
      <c r="C222" s="45"/>
      <c r="D222" s="45"/>
      <c r="E222" s="46"/>
      <c r="F222" s="47"/>
      <c r="G222" s="48"/>
      <c r="H222" s="48"/>
      <c r="I222" s="48"/>
      <c r="J222" s="46"/>
      <c r="K222" s="47"/>
      <c r="L222" s="46"/>
      <c r="M222" s="46"/>
    </row>
    <row r="223" spans="2:13" x14ac:dyDescent="0.55000000000000004">
      <c r="B223" s="49"/>
      <c r="C223" s="45"/>
      <c r="D223" s="45"/>
      <c r="E223" s="46"/>
      <c r="F223" s="47"/>
      <c r="G223" s="48"/>
      <c r="H223" s="48"/>
      <c r="I223" s="48"/>
      <c r="J223" s="46"/>
      <c r="K223" s="47"/>
      <c r="L223" s="46"/>
      <c r="M223" s="46"/>
    </row>
    <row r="224" spans="2:13" x14ac:dyDescent="0.55000000000000004">
      <c r="B224" s="49"/>
      <c r="C224" s="45"/>
      <c r="D224" s="45"/>
      <c r="E224" s="46"/>
      <c r="F224" s="47"/>
      <c r="G224" s="48"/>
      <c r="H224" s="48"/>
      <c r="I224" s="48"/>
      <c r="J224" s="46"/>
      <c r="K224" s="47"/>
      <c r="L224" s="46"/>
      <c r="M224" s="46"/>
    </row>
    <row r="225" spans="2:13" x14ac:dyDescent="0.55000000000000004">
      <c r="B225" s="49"/>
      <c r="C225" s="45"/>
      <c r="D225" s="45"/>
      <c r="E225" s="46"/>
      <c r="F225" s="47"/>
      <c r="G225" s="48"/>
      <c r="H225" s="48"/>
      <c r="I225" s="48"/>
      <c r="J225" s="46"/>
      <c r="K225" s="47"/>
      <c r="L225" s="46"/>
      <c r="M225" s="46"/>
    </row>
    <row r="226" spans="2:13" x14ac:dyDescent="0.55000000000000004">
      <c r="B226" s="49"/>
      <c r="C226" s="45"/>
      <c r="D226" s="45"/>
      <c r="E226" s="46"/>
      <c r="F226" s="47"/>
      <c r="G226" s="48"/>
      <c r="H226" s="48"/>
      <c r="I226" s="48"/>
      <c r="J226" s="46"/>
      <c r="K226" s="47"/>
      <c r="L226" s="46"/>
      <c r="M226" s="46"/>
    </row>
    <row r="227" spans="2:13" x14ac:dyDescent="0.55000000000000004">
      <c r="B227" s="49"/>
      <c r="C227" s="45"/>
      <c r="D227" s="45"/>
      <c r="E227" s="46"/>
      <c r="F227" s="47"/>
      <c r="G227" s="48"/>
      <c r="H227" s="48"/>
      <c r="I227" s="48"/>
      <c r="J227" s="46"/>
      <c r="K227" s="47"/>
      <c r="L227" s="46"/>
      <c r="M227" s="46"/>
    </row>
    <row r="228" spans="2:13" x14ac:dyDescent="0.55000000000000004">
      <c r="B228" s="49"/>
      <c r="C228" s="45"/>
      <c r="D228" s="45"/>
      <c r="E228" s="46"/>
      <c r="F228" s="47"/>
      <c r="G228" s="48"/>
      <c r="H228" s="48"/>
      <c r="I228" s="48"/>
      <c r="J228" s="46"/>
      <c r="K228" s="47"/>
      <c r="L228" s="46"/>
      <c r="M228" s="46"/>
    </row>
    <row r="229" spans="2:13" x14ac:dyDescent="0.55000000000000004">
      <c r="B229" s="49"/>
      <c r="C229" s="45"/>
      <c r="D229" s="45"/>
      <c r="E229" s="46"/>
      <c r="F229" s="47"/>
      <c r="G229" s="48"/>
      <c r="H229" s="48"/>
      <c r="I229" s="48"/>
      <c r="J229" s="46"/>
      <c r="K229" s="47"/>
      <c r="L229" s="46"/>
      <c r="M229" s="46"/>
    </row>
    <row r="230" spans="2:13" x14ac:dyDescent="0.55000000000000004">
      <c r="B230" s="49"/>
      <c r="C230" s="45"/>
      <c r="D230" s="45"/>
      <c r="E230" s="46"/>
      <c r="F230" s="47"/>
      <c r="G230" s="48"/>
      <c r="H230" s="48"/>
      <c r="I230" s="48"/>
      <c r="J230" s="46"/>
      <c r="K230" s="47"/>
      <c r="L230" s="46"/>
      <c r="M230" s="46"/>
    </row>
    <row r="231" spans="2:13" x14ac:dyDescent="0.55000000000000004">
      <c r="B231" s="49"/>
      <c r="C231" s="45"/>
      <c r="D231" s="45"/>
      <c r="E231" s="46"/>
      <c r="F231" s="47"/>
      <c r="G231" s="48"/>
      <c r="H231" s="48"/>
      <c r="I231" s="48"/>
      <c r="J231" s="46"/>
      <c r="K231" s="47"/>
      <c r="L231" s="46"/>
      <c r="M231" s="46"/>
    </row>
    <row r="232" spans="2:13" x14ac:dyDescent="0.55000000000000004">
      <c r="B232" s="49"/>
      <c r="C232" s="45"/>
      <c r="D232" s="45"/>
      <c r="E232" s="46"/>
      <c r="F232" s="47"/>
      <c r="G232" s="48"/>
      <c r="H232" s="48"/>
      <c r="I232" s="48"/>
      <c r="J232" s="46"/>
      <c r="K232" s="47"/>
      <c r="L232" s="46"/>
      <c r="M232" s="46"/>
    </row>
    <row r="233" spans="2:13" x14ac:dyDescent="0.55000000000000004">
      <c r="B233" s="49"/>
      <c r="C233" s="45"/>
      <c r="D233" s="45"/>
      <c r="E233" s="46"/>
      <c r="F233" s="47"/>
      <c r="G233" s="48"/>
      <c r="H233" s="48"/>
      <c r="I233" s="48"/>
      <c r="J233" s="46"/>
      <c r="K233" s="47"/>
      <c r="L233" s="46"/>
      <c r="M233" s="46"/>
    </row>
    <row r="234" spans="2:13" x14ac:dyDescent="0.55000000000000004">
      <c r="B234" s="49"/>
      <c r="C234" s="45"/>
      <c r="D234" s="45"/>
      <c r="E234" s="46"/>
      <c r="F234" s="47"/>
      <c r="G234" s="48"/>
      <c r="H234" s="48"/>
      <c r="I234" s="48"/>
      <c r="J234" s="46"/>
      <c r="K234" s="47"/>
      <c r="L234" s="46"/>
      <c r="M234" s="46"/>
    </row>
    <row r="235" spans="2:13" x14ac:dyDescent="0.55000000000000004">
      <c r="B235" s="49"/>
      <c r="C235" s="45"/>
      <c r="D235" s="45"/>
      <c r="E235" s="46"/>
      <c r="F235" s="47"/>
      <c r="G235" s="48"/>
      <c r="H235" s="48"/>
      <c r="I235" s="48"/>
      <c r="J235" s="46"/>
      <c r="K235" s="47"/>
      <c r="L235" s="46"/>
      <c r="M235" s="46"/>
    </row>
    <row r="236" spans="2:13" x14ac:dyDescent="0.55000000000000004">
      <c r="B236" s="49"/>
      <c r="C236" s="45"/>
      <c r="D236" s="45"/>
      <c r="E236" s="46"/>
      <c r="F236" s="47"/>
      <c r="G236" s="48"/>
      <c r="H236" s="48"/>
      <c r="I236" s="48"/>
      <c r="J236" s="46"/>
      <c r="K236" s="47"/>
      <c r="L236" s="46"/>
      <c r="M236" s="46"/>
    </row>
    <row r="237" spans="2:13" x14ac:dyDescent="0.55000000000000004">
      <c r="B237" s="49"/>
      <c r="C237" s="45"/>
      <c r="D237" s="45"/>
      <c r="E237" s="46"/>
      <c r="F237" s="47"/>
      <c r="G237" s="48"/>
      <c r="H237" s="48"/>
      <c r="I237" s="48"/>
      <c r="J237" s="46"/>
      <c r="K237" s="47"/>
      <c r="L237" s="46"/>
      <c r="M237" s="46"/>
    </row>
    <row r="238" spans="2:13" x14ac:dyDescent="0.55000000000000004">
      <c r="B238" s="49"/>
      <c r="C238" s="45"/>
      <c r="D238" s="45"/>
      <c r="E238" s="46"/>
      <c r="F238" s="47"/>
      <c r="G238" s="48"/>
      <c r="H238" s="48"/>
      <c r="I238" s="48"/>
      <c r="J238" s="46"/>
      <c r="K238" s="47"/>
      <c r="L238" s="46"/>
      <c r="M238" s="46"/>
    </row>
    <row r="239" spans="2:13" x14ac:dyDescent="0.55000000000000004">
      <c r="B239" s="49"/>
      <c r="C239" s="45"/>
      <c r="D239" s="45"/>
      <c r="E239" s="46"/>
      <c r="F239" s="47"/>
      <c r="G239" s="48"/>
      <c r="H239" s="48"/>
      <c r="I239" s="48"/>
      <c r="J239" s="46"/>
      <c r="K239" s="47"/>
      <c r="L239" s="46"/>
      <c r="M239" s="46"/>
    </row>
    <row r="240" spans="2:13" x14ac:dyDescent="0.55000000000000004">
      <c r="B240" s="49"/>
      <c r="C240" s="45"/>
      <c r="D240" s="45"/>
      <c r="E240" s="46"/>
      <c r="F240" s="47"/>
      <c r="G240" s="48"/>
      <c r="H240" s="48"/>
      <c r="I240" s="48"/>
      <c r="J240" s="46"/>
      <c r="K240" s="47"/>
      <c r="L240" s="46"/>
      <c r="M240" s="46"/>
    </row>
    <row r="241" spans="2:9" x14ac:dyDescent="0.55000000000000004">
      <c r="B241" s="50"/>
      <c r="C241" s="51"/>
      <c r="D241" s="51"/>
      <c r="G241" s="52"/>
      <c r="H241" s="52"/>
      <c r="I241" s="52"/>
    </row>
    <row r="242" spans="2:9" x14ac:dyDescent="0.55000000000000004">
      <c r="B242" s="50"/>
      <c r="C242" s="51"/>
      <c r="D242" s="51"/>
      <c r="G242" s="52"/>
      <c r="H242" s="52"/>
      <c r="I242" s="52"/>
    </row>
    <row r="243" spans="2:9" x14ac:dyDescent="0.55000000000000004">
      <c r="B243" s="50"/>
      <c r="C243" s="51"/>
      <c r="D243" s="51"/>
      <c r="G243" s="52"/>
      <c r="H243" s="52"/>
      <c r="I243" s="52"/>
    </row>
    <row r="244" spans="2:9" x14ac:dyDescent="0.55000000000000004">
      <c r="B244" s="50"/>
      <c r="C244" s="51"/>
      <c r="D244" s="51"/>
      <c r="G244" s="52"/>
      <c r="H244" s="52"/>
      <c r="I244" s="52"/>
    </row>
    <row r="245" spans="2:9" x14ac:dyDescent="0.55000000000000004">
      <c r="B245" s="50"/>
      <c r="C245" s="51"/>
      <c r="D245" s="51"/>
      <c r="G245" s="52"/>
      <c r="H245" s="52"/>
      <c r="I245" s="52"/>
    </row>
    <row r="246" spans="2:9" x14ac:dyDescent="0.55000000000000004">
      <c r="B246" s="50"/>
      <c r="C246" s="51"/>
      <c r="D246" s="51"/>
      <c r="G246" s="52"/>
      <c r="H246" s="52"/>
      <c r="I246" s="52"/>
    </row>
    <row r="247" spans="2:9" x14ac:dyDescent="0.55000000000000004">
      <c r="B247" s="50"/>
      <c r="C247" s="51"/>
      <c r="D247" s="51"/>
      <c r="G247" s="52"/>
      <c r="H247" s="52"/>
      <c r="I247" s="52"/>
    </row>
    <row r="248" spans="2:9" x14ac:dyDescent="0.55000000000000004">
      <c r="B248" s="50"/>
      <c r="C248" s="51"/>
      <c r="D248" s="51"/>
      <c r="G248" s="52"/>
      <c r="H248" s="52"/>
      <c r="I248" s="52"/>
    </row>
    <row r="249" spans="2:9" x14ac:dyDescent="0.55000000000000004">
      <c r="B249" s="50"/>
      <c r="C249" s="51"/>
      <c r="D249" s="51"/>
      <c r="G249" s="52"/>
      <c r="H249" s="52"/>
      <c r="I249" s="52"/>
    </row>
    <row r="250" spans="2:9" x14ac:dyDescent="0.55000000000000004">
      <c r="B250" s="50"/>
      <c r="C250" s="51"/>
      <c r="D250" s="51"/>
      <c r="G250" s="52"/>
      <c r="H250" s="52"/>
      <c r="I250" s="52"/>
    </row>
    <row r="251" spans="2:9" x14ac:dyDescent="0.55000000000000004">
      <c r="B251" s="50"/>
      <c r="C251" s="51"/>
      <c r="D251" s="51"/>
      <c r="G251" s="52"/>
      <c r="H251" s="52"/>
      <c r="I251" s="52"/>
    </row>
    <row r="252" spans="2:9" x14ac:dyDescent="0.55000000000000004">
      <c r="B252" s="50"/>
      <c r="C252" s="51"/>
      <c r="D252" s="51"/>
      <c r="G252" s="52"/>
      <c r="H252" s="52"/>
      <c r="I252" s="52"/>
    </row>
    <row r="253" spans="2:9" x14ac:dyDescent="0.55000000000000004">
      <c r="B253" s="50"/>
      <c r="C253" s="51"/>
      <c r="D253" s="51"/>
      <c r="G253" s="52"/>
      <c r="H253" s="52"/>
      <c r="I253" s="52"/>
    </row>
    <row r="254" spans="2:9" x14ac:dyDescent="0.55000000000000004">
      <c r="B254" s="50"/>
      <c r="C254" s="51"/>
      <c r="D254" s="51"/>
      <c r="G254" s="52"/>
      <c r="H254" s="52"/>
      <c r="I254" s="52"/>
    </row>
    <row r="255" spans="2:9" x14ac:dyDescent="0.55000000000000004">
      <c r="B255" s="50"/>
      <c r="C255" s="51"/>
      <c r="D255" s="51"/>
      <c r="G255" s="52"/>
      <c r="H255" s="52"/>
      <c r="I255" s="52"/>
    </row>
    <row r="256" spans="2:9" x14ac:dyDescent="0.55000000000000004">
      <c r="B256" s="50"/>
      <c r="C256" s="51"/>
      <c r="D256" s="51"/>
      <c r="G256" s="52"/>
      <c r="H256" s="52"/>
      <c r="I256" s="52"/>
    </row>
    <row r="257" spans="2:9" x14ac:dyDescent="0.55000000000000004">
      <c r="B257" s="50"/>
      <c r="C257" s="51"/>
      <c r="D257" s="51"/>
      <c r="G257" s="52"/>
      <c r="H257" s="52"/>
      <c r="I257" s="52"/>
    </row>
    <row r="258" spans="2:9" x14ac:dyDescent="0.55000000000000004">
      <c r="B258" s="50"/>
      <c r="C258" s="51"/>
      <c r="D258" s="51"/>
      <c r="G258" s="52"/>
      <c r="H258" s="52"/>
      <c r="I258" s="52"/>
    </row>
    <row r="259" spans="2:9" x14ac:dyDescent="0.55000000000000004">
      <c r="B259" s="50"/>
      <c r="C259" s="51"/>
      <c r="D259" s="51"/>
      <c r="G259" s="52"/>
      <c r="H259" s="52"/>
      <c r="I259" s="52"/>
    </row>
    <row r="260" spans="2:9" x14ac:dyDescent="0.55000000000000004">
      <c r="B260" s="50"/>
      <c r="C260" s="51"/>
      <c r="D260" s="51"/>
      <c r="G260" s="52"/>
      <c r="H260" s="52"/>
      <c r="I260" s="52"/>
    </row>
    <row r="261" spans="2:9" x14ac:dyDescent="0.55000000000000004">
      <c r="B261" s="50"/>
      <c r="C261" s="51"/>
      <c r="D261" s="51"/>
      <c r="G261" s="52"/>
      <c r="H261" s="52"/>
      <c r="I261" s="52"/>
    </row>
    <row r="262" spans="2:9" x14ac:dyDescent="0.55000000000000004">
      <c r="B262" s="50"/>
      <c r="C262" s="51"/>
      <c r="D262" s="51"/>
      <c r="G262" s="52"/>
      <c r="H262" s="52"/>
      <c r="I262" s="52"/>
    </row>
    <row r="263" spans="2:9" x14ac:dyDescent="0.55000000000000004">
      <c r="B263" s="50"/>
      <c r="C263" s="51"/>
      <c r="D263" s="51"/>
      <c r="G263" s="52"/>
      <c r="H263" s="52"/>
      <c r="I263" s="52"/>
    </row>
    <row r="264" spans="2:9" x14ac:dyDescent="0.55000000000000004">
      <c r="B264" s="50"/>
      <c r="C264" s="51"/>
      <c r="D264" s="51"/>
      <c r="G264" s="52"/>
      <c r="H264" s="52"/>
      <c r="I264" s="52"/>
    </row>
    <row r="265" spans="2:9" x14ac:dyDescent="0.55000000000000004">
      <c r="B265" s="50"/>
      <c r="C265" s="51"/>
      <c r="D265" s="51"/>
      <c r="G265" s="52"/>
      <c r="H265" s="52"/>
      <c r="I265" s="52"/>
    </row>
    <row r="266" spans="2:9" x14ac:dyDescent="0.55000000000000004">
      <c r="B266" s="50"/>
      <c r="C266" s="51"/>
      <c r="D266" s="51"/>
      <c r="G266" s="52"/>
      <c r="H266" s="52"/>
      <c r="I266" s="52"/>
    </row>
    <row r="267" spans="2:9" x14ac:dyDescent="0.55000000000000004">
      <c r="B267" s="50"/>
      <c r="C267" s="51"/>
      <c r="D267" s="51"/>
      <c r="G267" s="52"/>
      <c r="H267" s="52"/>
      <c r="I267" s="52"/>
    </row>
    <row r="268" spans="2:9" x14ac:dyDescent="0.55000000000000004">
      <c r="B268" s="50"/>
      <c r="C268" s="51"/>
      <c r="D268" s="51"/>
      <c r="G268" s="52"/>
      <c r="H268" s="52"/>
      <c r="I268" s="52"/>
    </row>
    <row r="269" spans="2:9" x14ac:dyDescent="0.55000000000000004">
      <c r="B269" s="50"/>
      <c r="C269" s="51"/>
      <c r="D269" s="51"/>
      <c r="G269" s="52"/>
      <c r="H269" s="52"/>
      <c r="I269" s="52"/>
    </row>
    <row r="270" spans="2:9" x14ac:dyDescent="0.55000000000000004">
      <c r="B270" s="50"/>
      <c r="C270" s="51"/>
      <c r="D270" s="51"/>
      <c r="G270" s="52"/>
      <c r="H270" s="52"/>
      <c r="I270" s="52"/>
    </row>
    <row r="271" spans="2:9" x14ac:dyDescent="0.55000000000000004">
      <c r="B271" s="50"/>
      <c r="C271" s="51"/>
      <c r="D271" s="51"/>
      <c r="G271" s="52"/>
      <c r="H271" s="52"/>
      <c r="I271" s="52"/>
    </row>
    <row r="272" spans="2:9" x14ac:dyDescent="0.55000000000000004">
      <c r="B272" s="50"/>
      <c r="C272" s="51"/>
      <c r="D272" s="51"/>
      <c r="G272" s="52"/>
      <c r="H272" s="52"/>
      <c r="I272" s="52"/>
    </row>
    <row r="273" spans="2:9" x14ac:dyDescent="0.55000000000000004">
      <c r="B273" s="50"/>
      <c r="C273" s="51"/>
      <c r="D273" s="51"/>
      <c r="G273" s="52"/>
      <c r="H273" s="52"/>
      <c r="I273" s="52"/>
    </row>
    <row r="274" spans="2:9" x14ac:dyDescent="0.55000000000000004">
      <c r="B274" s="50"/>
      <c r="C274" s="51"/>
      <c r="D274" s="51"/>
      <c r="G274" s="52"/>
      <c r="H274" s="52"/>
      <c r="I274" s="52"/>
    </row>
    <row r="275" spans="2:9" x14ac:dyDescent="0.55000000000000004">
      <c r="B275" s="50"/>
      <c r="C275" s="51"/>
      <c r="D275" s="51"/>
      <c r="G275" s="52"/>
      <c r="H275" s="52"/>
      <c r="I275" s="52"/>
    </row>
    <row r="276" spans="2:9" x14ac:dyDescent="0.55000000000000004">
      <c r="B276" s="50"/>
      <c r="C276" s="51"/>
      <c r="D276" s="51"/>
      <c r="G276" s="52"/>
      <c r="H276" s="52"/>
      <c r="I276" s="52"/>
    </row>
    <row r="277" spans="2:9" x14ac:dyDescent="0.55000000000000004">
      <c r="B277" s="50"/>
      <c r="C277" s="51"/>
      <c r="D277" s="51"/>
      <c r="G277" s="52"/>
      <c r="H277" s="52"/>
      <c r="I277" s="52"/>
    </row>
    <row r="278" spans="2:9" x14ac:dyDescent="0.55000000000000004">
      <c r="B278" s="50"/>
      <c r="C278" s="51"/>
      <c r="D278" s="51"/>
      <c r="G278" s="52"/>
      <c r="H278" s="52"/>
      <c r="I278" s="52"/>
    </row>
    <row r="279" spans="2:9" x14ac:dyDescent="0.55000000000000004">
      <c r="B279" s="50"/>
      <c r="C279" s="51"/>
      <c r="D279" s="51"/>
      <c r="G279" s="52"/>
      <c r="H279" s="52"/>
      <c r="I279" s="52"/>
    </row>
    <row r="280" spans="2:9" x14ac:dyDescent="0.55000000000000004">
      <c r="B280" s="50"/>
      <c r="C280" s="51"/>
      <c r="D280" s="51"/>
      <c r="G280" s="52"/>
      <c r="H280" s="52"/>
      <c r="I280" s="52"/>
    </row>
    <row r="281" spans="2:9" x14ac:dyDescent="0.55000000000000004">
      <c r="B281" s="50"/>
      <c r="C281" s="51"/>
      <c r="D281" s="51"/>
      <c r="G281" s="52"/>
      <c r="H281" s="52"/>
      <c r="I281" s="52"/>
    </row>
    <row r="282" spans="2:9" x14ac:dyDescent="0.55000000000000004">
      <c r="B282" s="50"/>
      <c r="C282" s="51"/>
      <c r="D282" s="51"/>
      <c r="G282" s="52"/>
      <c r="H282" s="52"/>
      <c r="I282" s="52"/>
    </row>
    <row r="283" spans="2:9" x14ac:dyDescent="0.55000000000000004">
      <c r="B283" s="50"/>
      <c r="C283" s="51"/>
      <c r="D283" s="51"/>
      <c r="G283" s="52"/>
      <c r="H283" s="52"/>
      <c r="I283" s="52"/>
    </row>
    <row r="284" spans="2:9" x14ac:dyDescent="0.55000000000000004">
      <c r="B284" s="50"/>
      <c r="C284" s="51"/>
      <c r="D284" s="51"/>
      <c r="G284" s="52"/>
      <c r="H284" s="52"/>
      <c r="I284" s="52"/>
    </row>
    <row r="285" spans="2:9" x14ac:dyDescent="0.55000000000000004">
      <c r="B285" s="50"/>
      <c r="C285" s="51"/>
      <c r="D285" s="51"/>
      <c r="G285" s="52"/>
      <c r="H285" s="52"/>
      <c r="I285" s="52"/>
    </row>
    <row r="286" spans="2:9" x14ac:dyDescent="0.55000000000000004">
      <c r="B286" s="50"/>
      <c r="C286" s="51"/>
      <c r="D286" s="51"/>
      <c r="G286" s="52"/>
      <c r="H286" s="52"/>
      <c r="I286" s="52"/>
    </row>
    <row r="287" spans="2:9" x14ac:dyDescent="0.55000000000000004">
      <c r="B287" s="50"/>
      <c r="C287" s="51"/>
      <c r="D287" s="51"/>
      <c r="G287" s="52"/>
      <c r="H287" s="52"/>
      <c r="I287" s="52"/>
    </row>
    <row r="288" spans="2:9" x14ac:dyDescent="0.55000000000000004">
      <c r="B288" s="50"/>
      <c r="C288" s="51"/>
      <c r="D288" s="51"/>
      <c r="G288" s="52"/>
      <c r="H288" s="52"/>
      <c r="I288" s="52"/>
    </row>
    <row r="289" spans="2:9" x14ac:dyDescent="0.55000000000000004">
      <c r="B289" s="50"/>
      <c r="C289" s="51"/>
      <c r="D289" s="51"/>
      <c r="G289" s="52"/>
      <c r="H289" s="52"/>
      <c r="I289" s="52"/>
    </row>
    <row r="290" spans="2:9" x14ac:dyDescent="0.55000000000000004">
      <c r="B290" s="50"/>
      <c r="C290" s="51"/>
      <c r="D290" s="51"/>
      <c r="G290" s="52"/>
      <c r="H290" s="52"/>
      <c r="I290" s="52"/>
    </row>
    <row r="291" spans="2:9" x14ac:dyDescent="0.55000000000000004">
      <c r="B291" s="50"/>
      <c r="C291" s="51"/>
      <c r="D291" s="51"/>
      <c r="G291" s="52"/>
      <c r="H291" s="52"/>
      <c r="I291" s="52"/>
    </row>
    <row r="292" spans="2:9" x14ac:dyDescent="0.55000000000000004">
      <c r="B292" s="50"/>
      <c r="C292" s="51"/>
      <c r="D292" s="51"/>
      <c r="G292" s="52"/>
      <c r="H292" s="52"/>
      <c r="I292" s="52"/>
    </row>
    <row r="293" spans="2:9" x14ac:dyDescent="0.55000000000000004">
      <c r="B293" s="50"/>
      <c r="C293" s="51"/>
      <c r="D293" s="51"/>
      <c r="G293" s="52"/>
      <c r="H293" s="52"/>
      <c r="I293" s="52"/>
    </row>
    <row r="294" spans="2:9" x14ac:dyDescent="0.55000000000000004">
      <c r="B294" s="50"/>
      <c r="C294" s="51"/>
      <c r="D294" s="51"/>
      <c r="G294" s="52"/>
      <c r="H294" s="52"/>
      <c r="I294" s="52"/>
    </row>
    <row r="295" spans="2:9" x14ac:dyDescent="0.55000000000000004">
      <c r="B295" s="50"/>
      <c r="C295" s="51"/>
      <c r="D295" s="51"/>
      <c r="G295" s="52"/>
      <c r="H295" s="52"/>
      <c r="I295" s="52"/>
    </row>
    <row r="296" spans="2:9" x14ac:dyDescent="0.55000000000000004">
      <c r="B296" s="50"/>
      <c r="C296" s="51"/>
      <c r="D296" s="51"/>
      <c r="G296" s="52"/>
      <c r="H296" s="52"/>
      <c r="I296" s="52"/>
    </row>
    <row r="297" spans="2:9" x14ac:dyDescent="0.55000000000000004">
      <c r="B297" s="50"/>
      <c r="C297" s="51"/>
      <c r="D297" s="51"/>
      <c r="G297" s="52"/>
      <c r="H297" s="52"/>
      <c r="I297" s="52"/>
    </row>
    <row r="298" spans="2:9" x14ac:dyDescent="0.55000000000000004">
      <c r="B298" s="50"/>
      <c r="C298" s="51"/>
      <c r="D298" s="51"/>
      <c r="G298" s="52"/>
      <c r="H298" s="52"/>
      <c r="I298" s="52"/>
    </row>
    <row r="299" spans="2:9" x14ac:dyDescent="0.55000000000000004">
      <c r="B299" s="50"/>
      <c r="C299" s="51"/>
      <c r="D299" s="51"/>
      <c r="G299" s="52"/>
      <c r="H299" s="52"/>
      <c r="I299" s="52"/>
    </row>
    <row r="300" spans="2:9" x14ac:dyDescent="0.55000000000000004">
      <c r="B300" s="50"/>
      <c r="C300" s="51"/>
      <c r="D300" s="51"/>
      <c r="G300" s="52"/>
      <c r="H300" s="52"/>
      <c r="I300" s="52"/>
    </row>
    <row r="301" spans="2:9" x14ac:dyDescent="0.55000000000000004">
      <c r="B301" s="50"/>
      <c r="C301" s="51"/>
      <c r="D301" s="51"/>
      <c r="G301" s="52"/>
      <c r="H301" s="52"/>
      <c r="I301" s="52"/>
    </row>
    <row r="302" spans="2:9" x14ac:dyDescent="0.55000000000000004">
      <c r="B302" s="50"/>
      <c r="C302" s="51"/>
      <c r="D302" s="51"/>
      <c r="G302" s="52"/>
      <c r="H302" s="52"/>
      <c r="I302" s="52"/>
    </row>
    <row r="303" spans="2:9" x14ac:dyDescent="0.55000000000000004">
      <c r="C303" s="51"/>
      <c r="D303" s="51"/>
      <c r="G303" s="52"/>
      <c r="H303" s="52"/>
      <c r="I303" s="52"/>
    </row>
    <row r="304" spans="2:9" x14ac:dyDescent="0.55000000000000004">
      <c r="C304" s="51"/>
      <c r="D304" s="51"/>
      <c r="G304" s="52"/>
      <c r="H304" s="52"/>
      <c r="I304" s="52"/>
    </row>
    <row r="305" spans="3:9" x14ac:dyDescent="0.55000000000000004">
      <c r="C305" s="51"/>
      <c r="D305" s="51"/>
      <c r="G305" s="52"/>
      <c r="H305" s="52"/>
      <c r="I305" s="52"/>
    </row>
    <row r="306" spans="3:9" x14ac:dyDescent="0.55000000000000004">
      <c r="C306" s="51"/>
      <c r="D306" s="51"/>
      <c r="G306" s="52"/>
      <c r="H306" s="52"/>
      <c r="I306" s="52"/>
    </row>
    <row r="307" spans="3:9" x14ac:dyDescent="0.55000000000000004">
      <c r="C307" s="51"/>
      <c r="D307" s="51"/>
      <c r="G307" s="52"/>
      <c r="H307" s="52"/>
      <c r="I307" s="52"/>
    </row>
    <row r="308" spans="3:9" x14ac:dyDescent="0.55000000000000004">
      <c r="C308" s="51"/>
      <c r="D308" s="51"/>
      <c r="G308" s="52"/>
      <c r="H308" s="52"/>
      <c r="I308" s="52"/>
    </row>
    <row r="309" spans="3:9" x14ac:dyDescent="0.55000000000000004">
      <c r="C309" s="51"/>
      <c r="D309" s="51"/>
      <c r="G309" s="52"/>
      <c r="H309" s="52"/>
      <c r="I309" s="52"/>
    </row>
    <row r="310" spans="3:9" x14ac:dyDescent="0.55000000000000004">
      <c r="C310" s="51"/>
      <c r="D310" s="51"/>
      <c r="G310" s="52"/>
      <c r="H310" s="52"/>
      <c r="I310" s="52"/>
    </row>
    <row r="311" spans="3:9" x14ac:dyDescent="0.55000000000000004">
      <c r="C311" s="51"/>
      <c r="D311" s="51"/>
      <c r="G311" s="52"/>
      <c r="H311" s="52"/>
      <c r="I311" s="52"/>
    </row>
    <row r="312" spans="3:9" x14ac:dyDescent="0.55000000000000004">
      <c r="C312" s="51"/>
      <c r="D312" s="51"/>
      <c r="G312" s="52"/>
      <c r="H312" s="52"/>
      <c r="I312" s="52"/>
    </row>
    <row r="313" spans="3:9" x14ac:dyDescent="0.55000000000000004">
      <c r="C313" s="51"/>
      <c r="D313" s="51"/>
      <c r="G313" s="52"/>
      <c r="H313" s="52"/>
      <c r="I313" s="52"/>
    </row>
    <row r="314" spans="3:9" x14ac:dyDescent="0.55000000000000004">
      <c r="C314" s="51"/>
      <c r="D314" s="51"/>
      <c r="G314" s="52"/>
      <c r="H314" s="52"/>
      <c r="I314" s="52"/>
    </row>
    <row r="315" spans="3:9" x14ac:dyDescent="0.55000000000000004">
      <c r="C315" s="51"/>
      <c r="D315" s="51"/>
      <c r="G315" s="52"/>
      <c r="H315" s="52"/>
      <c r="I315" s="52"/>
    </row>
    <row r="316" spans="3:9" x14ac:dyDescent="0.55000000000000004">
      <c r="C316" s="51"/>
      <c r="D316" s="51"/>
      <c r="G316" s="52"/>
      <c r="H316" s="52"/>
      <c r="I316" s="52"/>
    </row>
    <row r="317" spans="3:9" x14ac:dyDescent="0.55000000000000004">
      <c r="C317" s="51"/>
      <c r="D317" s="51"/>
      <c r="G317" s="52"/>
      <c r="H317" s="52"/>
      <c r="I317" s="52"/>
    </row>
    <row r="318" spans="3:9" x14ac:dyDescent="0.55000000000000004">
      <c r="C318" s="51"/>
      <c r="D318" s="51"/>
      <c r="G318" s="52"/>
      <c r="H318" s="52"/>
      <c r="I318" s="52"/>
    </row>
    <row r="319" spans="3:9" x14ac:dyDescent="0.55000000000000004">
      <c r="C319" s="51"/>
      <c r="D319" s="51"/>
      <c r="G319" s="52"/>
      <c r="H319" s="52"/>
      <c r="I319" s="52"/>
    </row>
    <row r="320" spans="3:9" x14ac:dyDescent="0.55000000000000004">
      <c r="C320" s="51"/>
      <c r="D320" s="51"/>
      <c r="G320" s="52"/>
      <c r="H320" s="52"/>
      <c r="I320" s="52"/>
    </row>
    <row r="321" spans="3:9" x14ac:dyDescent="0.55000000000000004">
      <c r="C321" s="51"/>
      <c r="D321" s="51"/>
      <c r="G321" s="52"/>
      <c r="H321" s="52"/>
      <c r="I321" s="52"/>
    </row>
    <row r="322" spans="3:9" x14ac:dyDescent="0.55000000000000004">
      <c r="C322" s="51"/>
      <c r="D322" s="51"/>
      <c r="G322" s="52"/>
      <c r="H322" s="52"/>
      <c r="I322" s="52"/>
    </row>
    <row r="323" spans="3:9" x14ac:dyDescent="0.55000000000000004">
      <c r="C323" s="51"/>
      <c r="D323" s="51"/>
      <c r="G323" s="52"/>
      <c r="H323" s="52"/>
      <c r="I323" s="52"/>
    </row>
    <row r="324" spans="3:9" x14ac:dyDescent="0.55000000000000004">
      <c r="C324" s="51"/>
      <c r="D324" s="51"/>
      <c r="G324" s="52"/>
      <c r="H324" s="52"/>
      <c r="I324" s="52"/>
    </row>
    <row r="325" spans="3:9" x14ac:dyDescent="0.55000000000000004">
      <c r="C325" s="51"/>
      <c r="D325" s="51"/>
      <c r="G325" s="52"/>
      <c r="H325" s="52"/>
      <c r="I325" s="52"/>
    </row>
    <row r="326" spans="3:9" x14ac:dyDescent="0.55000000000000004">
      <c r="C326" s="51"/>
      <c r="D326" s="51"/>
      <c r="G326" s="52"/>
      <c r="H326" s="52"/>
      <c r="I326" s="52"/>
    </row>
    <row r="327" spans="3:9" x14ac:dyDescent="0.55000000000000004">
      <c r="C327" s="51"/>
      <c r="D327" s="51"/>
      <c r="G327" s="52"/>
      <c r="H327" s="52"/>
      <c r="I327" s="52"/>
    </row>
    <row r="328" spans="3:9" x14ac:dyDescent="0.55000000000000004">
      <c r="C328" s="51"/>
      <c r="D328" s="51"/>
      <c r="G328" s="52"/>
      <c r="H328" s="52"/>
      <c r="I328" s="52"/>
    </row>
    <row r="329" spans="3:9" x14ac:dyDescent="0.55000000000000004">
      <c r="C329" s="51"/>
      <c r="D329" s="51"/>
      <c r="G329" s="52"/>
      <c r="H329" s="52"/>
      <c r="I329" s="52"/>
    </row>
    <row r="330" spans="3:9" x14ac:dyDescent="0.55000000000000004">
      <c r="C330" s="51"/>
      <c r="D330" s="51"/>
      <c r="G330" s="52"/>
      <c r="H330" s="52"/>
      <c r="I330" s="52"/>
    </row>
    <row r="331" spans="3:9" x14ac:dyDescent="0.55000000000000004">
      <c r="C331" s="51"/>
      <c r="D331" s="51"/>
      <c r="G331" s="52"/>
      <c r="H331" s="52"/>
      <c r="I331" s="52"/>
    </row>
    <row r="332" spans="3:9" x14ac:dyDescent="0.55000000000000004">
      <c r="C332" s="51"/>
      <c r="D332" s="51"/>
      <c r="G332" s="52"/>
      <c r="H332" s="52"/>
      <c r="I332" s="52"/>
    </row>
    <row r="333" spans="3:9" x14ac:dyDescent="0.55000000000000004">
      <c r="C333" s="51"/>
      <c r="D333" s="51"/>
      <c r="G333" s="52"/>
      <c r="H333" s="52"/>
      <c r="I333" s="52"/>
    </row>
    <row r="334" spans="3:9" x14ac:dyDescent="0.55000000000000004">
      <c r="C334" s="51"/>
      <c r="D334" s="51"/>
      <c r="G334" s="52"/>
      <c r="H334" s="52"/>
      <c r="I334" s="52"/>
    </row>
    <row r="335" spans="3:9" x14ac:dyDescent="0.55000000000000004">
      <c r="C335" s="51"/>
      <c r="D335" s="51"/>
      <c r="G335" s="52"/>
      <c r="H335" s="52"/>
      <c r="I335" s="52"/>
    </row>
    <row r="336" spans="3:9" x14ac:dyDescent="0.55000000000000004">
      <c r="C336" s="51"/>
      <c r="D336" s="51"/>
      <c r="G336" s="52"/>
      <c r="H336" s="52"/>
      <c r="I336" s="52"/>
    </row>
    <row r="337" spans="3:9" x14ac:dyDescent="0.55000000000000004">
      <c r="C337" s="51"/>
      <c r="D337" s="51"/>
      <c r="G337" s="52"/>
      <c r="H337" s="52"/>
      <c r="I337" s="52"/>
    </row>
    <row r="338" spans="3:9" x14ac:dyDescent="0.55000000000000004">
      <c r="C338" s="51"/>
      <c r="D338" s="51"/>
      <c r="G338" s="52"/>
      <c r="H338" s="52"/>
      <c r="I338" s="52"/>
    </row>
    <row r="339" spans="3:9" x14ac:dyDescent="0.55000000000000004">
      <c r="C339" s="51"/>
      <c r="D339" s="51"/>
      <c r="G339" s="52"/>
      <c r="H339" s="52"/>
      <c r="I339" s="52"/>
    </row>
    <row r="340" spans="3:9" x14ac:dyDescent="0.55000000000000004">
      <c r="C340" s="51"/>
      <c r="D340" s="51"/>
      <c r="G340" s="52"/>
      <c r="H340" s="52"/>
      <c r="I340" s="52"/>
    </row>
    <row r="341" spans="3:9" x14ac:dyDescent="0.55000000000000004">
      <c r="C341" s="51"/>
      <c r="D341" s="51"/>
      <c r="G341" s="52"/>
      <c r="H341" s="52"/>
      <c r="I341" s="52"/>
    </row>
    <row r="342" spans="3:9" x14ac:dyDescent="0.55000000000000004">
      <c r="C342" s="51"/>
      <c r="D342" s="51"/>
      <c r="G342" s="52"/>
      <c r="H342" s="52"/>
      <c r="I342" s="52"/>
    </row>
    <row r="343" spans="3:9" x14ac:dyDescent="0.55000000000000004">
      <c r="C343" s="51"/>
      <c r="D343" s="51"/>
      <c r="G343" s="52"/>
      <c r="H343" s="52"/>
      <c r="I343" s="52"/>
    </row>
    <row r="344" spans="3:9" x14ac:dyDescent="0.55000000000000004">
      <c r="C344" s="51"/>
      <c r="D344" s="51"/>
      <c r="G344" s="52"/>
      <c r="H344" s="52"/>
      <c r="I344" s="52"/>
    </row>
    <row r="345" spans="3:9" x14ac:dyDescent="0.55000000000000004">
      <c r="C345" s="51"/>
      <c r="D345" s="51"/>
      <c r="G345" s="52"/>
      <c r="H345" s="52"/>
      <c r="I345" s="52"/>
    </row>
    <row r="346" spans="3:9" x14ac:dyDescent="0.55000000000000004">
      <c r="C346" s="51"/>
      <c r="D346" s="51"/>
      <c r="G346" s="52"/>
      <c r="H346" s="52"/>
      <c r="I346" s="52"/>
    </row>
    <row r="347" spans="3:9" x14ac:dyDescent="0.55000000000000004">
      <c r="C347" s="51"/>
      <c r="D347" s="51"/>
      <c r="G347" s="52"/>
      <c r="H347" s="52"/>
      <c r="I347" s="52"/>
    </row>
    <row r="348" spans="3:9" x14ac:dyDescent="0.55000000000000004">
      <c r="C348" s="51"/>
      <c r="D348" s="51"/>
      <c r="G348" s="52"/>
      <c r="H348" s="52"/>
      <c r="I348" s="52"/>
    </row>
    <row r="349" spans="3:9" x14ac:dyDescent="0.55000000000000004">
      <c r="C349" s="51"/>
      <c r="D349" s="51"/>
      <c r="G349" s="52"/>
      <c r="H349" s="52"/>
      <c r="I349" s="52"/>
    </row>
    <row r="350" spans="3:9" x14ac:dyDescent="0.55000000000000004">
      <c r="C350" s="51"/>
      <c r="D350" s="51"/>
      <c r="G350" s="52"/>
      <c r="H350" s="52"/>
      <c r="I350" s="52"/>
    </row>
    <row r="351" spans="3:9" x14ac:dyDescent="0.55000000000000004">
      <c r="C351" s="51"/>
      <c r="D351" s="51"/>
      <c r="G351" s="52"/>
      <c r="H351" s="52"/>
      <c r="I351" s="52"/>
    </row>
    <row r="352" spans="3:9" x14ac:dyDescent="0.55000000000000004">
      <c r="C352" s="51"/>
      <c r="D352" s="51"/>
      <c r="G352" s="52"/>
      <c r="H352" s="52"/>
      <c r="I352" s="52"/>
    </row>
    <row r="353" spans="3:9" x14ac:dyDescent="0.55000000000000004">
      <c r="C353" s="51"/>
      <c r="D353" s="51"/>
      <c r="G353" s="52"/>
      <c r="H353" s="52"/>
      <c r="I353" s="52"/>
    </row>
    <row r="354" spans="3:9" x14ac:dyDescent="0.55000000000000004">
      <c r="C354" s="51"/>
      <c r="D354" s="51"/>
      <c r="G354" s="52"/>
      <c r="H354" s="52"/>
      <c r="I354" s="52"/>
    </row>
    <row r="355" spans="3:9" x14ac:dyDescent="0.55000000000000004">
      <c r="C355" s="51"/>
      <c r="D355" s="51"/>
      <c r="G355" s="52"/>
      <c r="H355" s="52"/>
      <c r="I355" s="52"/>
    </row>
    <row r="356" spans="3:9" x14ac:dyDescent="0.55000000000000004">
      <c r="C356" s="51"/>
      <c r="D356" s="51"/>
      <c r="G356" s="52"/>
      <c r="H356" s="52"/>
      <c r="I356" s="52"/>
    </row>
    <row r="357" spans="3:9" x14ac:dyDescent="0.55000000000000004">
      <c r="C357" s="51"/>
      <c r="D357" s="51"/>
      <c r="G357" s="52"/>
      <c r="H357" s="52"/>
      <c r="I357" s="52"/>
    </row>
    <row r="358" spans="3:9" x14ac:dyDescent="0.55000000000000004">
      <c r="C358" s="51"/>
      <c r="D358" s="51"/>
      <c r="G358" s="52"/>
      <c r="H358" s="52"/>
      <c r="I358" s="52"/>
    </row>
    <row r="359" spans="3:9" x14ac:dyDescent="0.55000000000000004">
      <c r="C359" s="51"/>
      <c r="D359" s="51"/>
      <c r="G359" s="52"/>
      <c r="H359" s="52"/>
      <c r="I359" s="52"/>
    </row>
    <row r="360" spans="3:9" x14ac:dyDescent="0.55000000000000004">
      <c r="C360" s="51"/>
      <c r="D360" s="51"/>
      <c r="G360" s="52"/>
      <c r="H360" s="52"/>
      <c r="I360" s="52"/>
    </row>
    <row r="361" spans="3:9" x14ac:dyDescent="0.55000000000000004">
      <c r="C361" s="51"/>
      <c r="D361" s="51"/>
      <c r="G361" s="52"/>
      <c r="H361" s="52"/>
      <c r="I361" s="52"/>
    </row>
    <row r="362" spans="3:9" x14ac:dyDescent="0.55000000000000004">
      <c r="C362" s="51"/>
      <c r="D362" s="51"/>
      <c r="G362" s="52"/>
      <c r="H362" s="52"/>
      <c r="I362" s="52"/>
    </row>
    <row r="363" spans="3:9" x14ac:dyDescent="0.55000000000000004">
      <c r="C363" s="51"/>
      <c r="D363" s="51"/>
      <c r="G363" s="52"/>
      <c r="H363" s="52"/>
      <c r="I363" s="52"/>
    </row>
    <row r="364" spans="3:9" x14ac:dyDescent="0.55000000000000004">
      <c r="C364" s="51"/>
      <c r="D364" s="51"/>
      <c r="G364" s="52"/>
      <c r="H364" s="52"/>
      <c r="I364" s="52"/>
    </row>
    <row r="365" spans="3:9" x14ac:dyDescent="0.55000000000000004">
      <c r="C365" s="51"/>
      <c r="D365" s="51"/>
      <c r="G365" s="52"/>
      <c r="H365" s="52"/>
      <c r="I365" s="52"/>
    </row>
    <row r="366" spans="3:9" x14ac:dyDescent="0.55000000000000004">
      <c r="C366" s="51"/>
      <c r="D366" s="51"/>
      <c r="G366" s="52"/>
      <c r="H366" s="52"/>
      <c r="I366" s="52"/>
    </row>
    <row r="367" spans="3:9" x14ac:dyDescent="0.55000000000000004">
      <c r="C367" s="51"/>
      <c r="D367" s="51"/>
      <c r="G367" s="52"/>
      <c r="H367" s="52"/>
      <c r="I367" s="52"/>
    </row>
    <row r="368" spans="3:9" x14ac:dyDescent="0.55000000000000004">
      <c r="C368" s="51"/>
      <c r="D368" s="51"/>
      <c r="G368" s="52"/>
      <c r="H368" s="52"/>
      <c r="I368" s="52"/>
    </row>
    <row r="369" spans="3:9" x14ac:dyDescent="0.55000000000000004">
      <c r="C369" s="51"/>
      <c r="D369" s="51"/>
      <c r="G369" s="52"/>
      <c r="H369" s="52"/>
      <c r="I369" s="52"/>
    </row>
    <row r="370" spans="3:9" x14ac:dyDescent="0.55000000000000004">
      <c r="C370" s="51"/>
      <c r="D370" s="51"/>
      <c r="G370" s="52"/>
      <c r="H370" s="52"/>
      <c r="I370" s="52"/>
    </row>
    <row r="371" spans="3:9" x14ac:dyDescent="0.55000000000000004">
      <c r="C371" s="51"/>
      <c r="D371" s="51"/>
      <c r="G371" s="52"/>
      <c r="H371" s="52"/>
      <c r="I371" s="52"/>
    </row>
    <row r="372" spans="3:9" x14ac:dyDescent="0.55000000000000004">
      <c r="C372" s="51"/>
      <c r="D372" s="51"/>
      <c r="G372" s="52"/>
      <c r="H372" s="52"/>
      <c r="I372" s="52"/>
    </row>
    <row r="373" spans="3:9" x14ac:dyDescent="0.55000000000000004">
      <c r="C373" s="51"/>
      <c r="D373" s="51"/>
      <c r="G373" s="52"/>
      <c r="H373" s="52"/>
      <c r="I373" s="52"/>
    </row>
    <row r="374" spans="3:9" x14ac:dyDescent="0.55000000000000004">
      <c r="C374" s="51"/>
      <c r="D374" s="51"/>
      <c r="G374" s="52"/>
      <c r="H374" s="52"/>
      <c r="I374" s="52"/>
    </row>
    <row r="375" spans="3:9" x14ac:dyDescent="0.55000000000000004">
      <c r="C375" s="51"/>
      <c r="D375" s="51"/>
      <c r="G375" s="52"/>
      <c r="H375" s="52"/>
      <c r="I375" s="52"/>
    </row>
    <row r="376" spans="3:9" x14ac:dyDescent="0.55000000000000004">
      <c r="C376" s="51"/>
      <c r="D376" s="51"/>
      <c r="G376" s="52"/>
      <c r="H376" s="52"/>
      <c r="I376" s="52"/>
    </row>
    <row r="377" spans="3:9" x14ac:dyDescent="0.55000000000000004">
      <c r="C377" s="51"/>
      <c r="D377" s="51"/>
      <c r="G377" s="52"/>
      <c r="H377" s="52"/>
      <c r="I377" s="52"/>
    </row>
    <row r="378" spans="3:9" x14ac:dyDescent="0.55000000000000004">
      <c r="C378" s="51"/>
      <c r="D378" s="51"/>
      <c r="G378" s="52"/>
      <c r="H378" s="52"/>
      <c r="I378" s="52"/>
    </row>
    <row r="379" spans="3:9" x14ac:dyDescent="0.55000000000000004">
      <c r="C379" s="51"/>
      <c r="D379" s="51"/>
      <c r="G379" s="52"/>
      <c r="H379" s="52"/>
      <c r="I379" s="52"/>
    </row>
    <row r="380" spans="3:9" x14ac:dyDescent="0.55000000000000004">
      <c r="C380" s="51"/>
      <c r="D380" s="51"/>
      <c r="G380" s="52"/>
      <c r="H380" s="52"/>
      <c r="I380" s="52"/>
    </row>
    <row r="381" spans="3:9" x14ac:dyDescent="0.55000000000000004">
      <c r="C381" s="51"/>
      <c r="D381" s="51"/>
      <c r="G381" s="52"/>
      <c r="H381" s="52"/>
      <c r="I381" s="52"/>
    </row>
    <row r="382" spans="3:9" x14ac:dyDescent="0.55000000000000004">
      <c r="C382" s="51"/>
      <c r="D382" s="51"/>
      <c r="G382" s="52"/>
      <c r="H382" s="52"/>
      <c r="I382" s="52"/>
    </row>
    <row r="383" spans="3:9" x14ac:dyDescent="0.55000000000000004">
      <c r="C383" s="51"/>
      <c r="D383" s="51"/>
      <c r="G383" s="52"/>
      <c r="H383" s="52"/>
      <c r="I383" s="52"/>
    </row>
    <row r="384" spans="3:9" x14ac:dyDescent="0.55000000000000004">
      <c r="C384" s="51"/>
      <c r="D384" s="51"/>
      <c r="G384" s="52"/>
      <c r="H384" s="52"/>
      <c r="I384" s="52"/>
    </row>
    <row r="385" spans="3:9" x14ac:dyDescent="0.55000000000000004">
      <c r="C385" s="51"/>
      <c r="D385" s="51"/>
      <c r="G385" s="52"/>
      <c r="H385" s="52"/>
      <c r="I385" s="52"/>
    </row>
    <row r="386" spans="3:9" x14ac:dyDescent="0.55000000000000004">
      <c r="C386" s="51"/>
      <c r="D386" s="51"/>
      <c r="G386" s="52"/>
      <c r="H386" s="52"/>
      <c r="I386" s="52"/>
    </row>
    <row r="387" spans="3:9" x14ac:dyDescent="0.55000000000000004">
      <c r="C387" s="51"/>
      <c r="D387" s="51"/>
      <c r="G387" s="52"/>
      <c r="H387" s="52"/>
      <c r="I387" s="52"/>
    </row>
    <row r="388" spans="3:9" x14ac:dyDescent="0.55000000000000004">
      <c r="C388" s="51"/>
      <c r="D388" s="51"/>
      <c r="G388" s="52"/>
      <c r="H388" s="52"/>
      <c r="I388" s="52"/>
    </row>
    <row r="389" spans="3:9" x14ac:dyDescent="0.55000000000000004">
      <c r="C389" s="51"/>
      <c r="D389" s="51"/>
      <c r="G389" s="52"/>
      <c r="H389" s="52"/>
      <c r="I389" s="52"/>
    </row>
    <row r="390" spans="3:9" x14ac:dyDescent="0.55000000000000004">
      <c r="C390" s="51"/>
      <c r="D390" s="51"/>
      <c r="G390" s="52"/>
      <c r="H390" s="52"/>
      <c r="I390" s="52"/>
    </row>
    <row r="391" spans="3:9" x14ac:dyDescent="0.55000000000000004">
      <c r="C391" s="51"/>
      <c r="D391" s="51"/>
      <c r="G391" s="52"/>
      <c r="H391" s="52"/>
      <c r="I391" s="52"/>
    </row>
    <row r="392" spans="3:9" x14ac:dyDescent="0.55000000000000004">
      <c r="C392" s="51"/>
      <c r="D392" s="51"/>
      <c r="G392" s="52"/>
      <c r="H392" s="52"/>
      <c r="I392" s="52"/>
    </row>
    <row r="393" spans="3:9" x14ac:dyDescent="0.55000000000000004">
      <c r="C393" s="51"/>
      <c r="D393" s="51"/>
      <c r="G393" s="52"/>
      <c r="H393" s="52"/>
      <c r="I393" s="52"/>
    </row>
    <row r="394" spans="3:9" x14ac:dyDescent="0.55000000000000004">
      <c r="C394" s="51"/>
      <c r="D394" s="51"/>
      <c r="G394" s="52"/>
      <c r="H394" s="52"/>
      <c r="I394" s="52"/>
    </row>
    <row r="395" spans="3:9" x14ac:dyDescent="0.55000000000000004">
      <c r="C395" s="51"/>
      <c r="D395" s="51"/>
      <c r="G395" s="52"/>
      <c r="H395" s="52"/>
      <c r="I395" s="52"/>
    </row>
    <row r="396" spans="3:9" x14ac:dyDescent="0.55000000000000004">
      <c r="C396" s="51"/>
      <c r="D396" s="51"/>
      <c r="G396" s="52"/>
      <c r="H396" s="52"/>
      <c r="I396" s="52"/>
    </row>
    <row r="397" spans="3:9" x14ac:dyDescent="0.55000000000000004">
      <c r="C397" s="51"/>
      <c r="D397" s="51"/>
      <c r="G397" s="52"/>
      <c r="H397" s="52"/>
      <c r="I397" s="52"/>
    </row>
    <row r="398" spans="3:9" x14ac:dyDescent="0.55000000000000004">
      <c r="C398" s="51"/>
      <c r="D398" s="51"/>
      <c r="G398" s="52"/>
      <c r="H398" s="52"/>
      <c r="I398" s="52"/>
    </row>
    <row r="399" spans="3:9" x14ac:dyDescent="0.55000000000000004">
      <c r="C399" s="51"/>
      <c r="D399" s="51"/>
      <c r="G399" s="52"/>
      <c r="H399" s="52"/>
      <c r="I399" s="52"/>
    </row>
    <row r="400" spans="3:9" x14ac:dyDescent="0.55000000000000004">
      <c r="C400" s="51"/>
      <c r="D400" s="51"/>
      <c r="G400" s="52"/>
      <c r="H400" s="52"/>
      <c r="I400" s="52"/>
    </row>
    <row r="401" spans="3:9" x14ac:dyDescent="0.55000000000000004">
      <c r="C401" s="51"/>
      <c r="D401" s="51"/>
      <c r="G401" s="52"/>
      <c r="H401" s="52"/>
      <c r="I401" s="52"/>
    </row>
    <row r="402" spans="3:9" x14ac:dyDescent="0.55000000000000004">
      <c r="C402" s="51"/>
      <c r="D402" s="51"/>
      <c r="G402" s="52"/>
      <c r="H402" s="52"/>
      <c r="I402" s="52"/>
    </row>
    <row r="403" spans="3:9" x14ac:dyDescent="0.55000000000000004">
      <c r="C403" s="51"/>
      <c r="D403" s="51"/>
      <c r="G403" s="52"/>
      <c r="H403" s="52"/>
      <c r="I403" s="52"/>
    </row>
    <row r="404" spans="3:9" x14ac:dyDescent="0.55000000000000004">
      <c r="C404" s="51"/>
      <c r="D404" s="51"/>
      <c r="G404" s="52"/>
      <c r="H404" s="52"/>
      <c r="I404" s="52"/>
    </row>
    <row r="405" spans="3:9" x14ac:dyDescent="0.55000000000000004">
      <c r="C405" s="51"/>
      <c r="D405" s="51"/>
      <c r="G405" s="52"/>
      <c r="H405" s="52"/>
      <c r="I405" s="52"/>
    </row>
    <row r="406" spans="3:9" x14ac:dyDescent="0.55000000000000004">
      <c r="C406" s="51"/>
      <c r="D406" s="51"/>
      <c r="G406" s="52"/>
      <c r="H406" s="52"/>
      <c r="I406" s="52"/>
    </row>
    <row r="407" spans="3:9" x14ac:dyDescent="0.55000000000000004">
      <c r="C407" s="51"/>
      <c r="D407" s="51"/>
      <c r="G407" s="52"/>
      <c r="H407" s="52"/>
      <c r="I407" s="52"/>
    </row>
    <row r="408" spans="3:9" x14ac:dyDescent="0.55000000000000004">
      <c r="C408" s="51"/>
      <c r="D408" s="51"/>
      <c r="G408" s="52"/>
      <c r="H408" s="52"/>
      <c r="I408" s="52"/>
    </row>
    <row r="409" spans="3:9" x14ac:dyDescent="0.55000000000000004">
      <c r="C409" s="51"/>
      <c r="D409" s="51"/>
      <c r="G409" s="52"/>
      <c r="H409" s="52"/>
      <c r="I409" s="52"/>
    </row>
    <row r="410" spans="3:9" x14ac:dyDescent="0.55000000000000004">
      <c r="C410" s="51"/>
      <c r="D410" s="51"/>
      <c r="G410" s="52"/>
      <c r="H410" s="52"/>
      <c r="I410" s="52"/>
    </row>
    <row r="411" spans="3:9" x14ac:dyDescent="0.55000000000000004">
      <c r="C411" s="51"/>
      <c r="D411" s="51"/>
      <c r="G411" s="52"/>
      <c r="H411" s="52"/>
      <c r="I411" s="52"/>
    </row>
    <row r="412" spans="3:9" x14ac:dyDescent="0.55000000000000004">
      <c r="C412" s="51"/>
      <c r="D412" s="51"/>
      <c r="G412" s="52"/>
      <c r="H412" s="52"/>
      <c r="I412" s="52"/>
    </row>
    <row r="413" spans="3:9" x14ac:dyDescent="0.55000000000000004">
      <c r="C413" s="51"/>
      <c r="D413" s="51"/>
      <c r="G413" s="52"/>
      <c r="H413" s="52"/>
      <c r="I413" s="52"/>
    </row>
    <row r="414" spans="3:9" x14ac:dyDescent="0.55000000000000004">
      <c r="C414" s="51"/>
      <c r="D414" s="51"/>
      <c r="G414" s="52"/>
      <c r="H414" s="52"/>
      <c r="I414" s="52"/>
    </row>
    <row r="415" spans="3:9" x14ac:dyDescent="0.55000000000000004">
      <c r="C415" s="51"/>
      <c r="D415" s="51"/>
      <c r="G415" s="52"/>
      <c r="H415" s="52"/>
      <c r="I415" s="52"/>
    </row>
    <row r="416" spans="3:9" x14ac:dyDescent="0.55000000000000004">
      <c r="C416" s="51"/>
      <c r="D416" s="51"/>
      <c r="G416" s="52"/>
      <c r="H416" s="52"/>
      <c r="I416" s="52"/>
    </row>
    <row r="417" spans="3:9" x14ac:dyDescent="0.55000000000000004">
      <c r="C417" s="51"/>
      <c r="D417" s="51"/>
      <c r="G417" s="52"/>
      <c r="H417" s="52"/>
      <c r="I417" s="52"/>
    </row>
    <row r="418" spans="3:9" x14ac:dyDescent="0.55000000000000004">
      <c r="C418" s="51"/>
      <c r="D418" s="51"/>
      <c r="G418" s="52"/>
      <c r="H418" s="52"/>
      <c r="I418" s="52"/>
    </row>
    <row r="419" spans="3:9" x14ac:dyDescent="0.55000000000000004">
      <c r="C419" s="51"/>
      <c r="D419" s="51"/>
      <c r="G419" s="52"/>
      <c r="H419" s="52"/>
      <c r="I419" s="52"/>
    </row>
    <row r="420" spans="3:9" x14ac:dyDescent="0.55000000000000004">
      <c r="C420" s="51"/>
      <c r="D420" s="51"/>
      <c r="G420" s="52"/>
      <c r="H420" s="52"/>
      <c r="I420" s="52"/>
    </row>
    <row r="421" spans="3:9" x14ac:dyDescent="0.55000000000000004">
      <c r="C421" s="51"/>
      <c r="D421" s="51"/>
      <c r="G421" s="52"/>
      <c r="H421" s="52"/>
      <c r="I421" s="52"/>
    </row>
    <row r="422" spans="3:9" x14ac:dyDescent="0.55000000000000004">
      <c r="C422" s="51"/>
      <c r="D422" s="51"/>
      <c r="G422" s="52"/>
      <c r="H422" s="52"/>
      <c r="I422" s="52"/>
    </row>
    <row r="423" spans="3:9" x14ac:dyDescent="0.55000000000000004">
      <c r="C423" s="51"/>
      <c r="D423" s="51"/>
      <c r="G423" s="52"/>
      <c r="H423" s="52"/>
      <c r="I423" s="52"/>
    </row>
    <row r="424" spans="3:9" x14ac:dyDescent="0.55000000000000004">
      <c r="C424" s="51"/>
      <c r="D424" s="51"/>
      <c r="G424" s="52"/>
      <c r="H424" s="52"/>
      <c r="I424" s="52"/>
    </row>
    <row r="425" spans="3:9" x14ac:dyDescent="0.55000000000000004">
      <c r="C425" s="51"/>
      <c r="D425" s="51"/>
      <c r="G425" s="52"/>
      <c r="H425" s="52"/>
      <c r="I425" s="52"/>
    </row>
    <row r="426" spans="3:9" x14ac:dyDescent="0.55000000000000004">
      <c r="C426" s="51"/>
      <c r="D426" s="51"/>
      <c r="G426" s="52"/>
      <c r="H426" s="52"/>
      <c r="I426" s="52"/>
    </row>
    <row r="427" spans="3:9" x14ac:dyDescent="0.55000000000000004">
      <c r="C427" s="51"/>
      <c r="D427" s="51"/>
      <c r="G427" s="52"/>
      <c r="H427" s="52"/>
      <c r="I427" s="52"/>
    </row>
    <row r="428" spans="3:9" x14ac:dyDescent="0.55000000000000004">
      <c r="C428" s="51"/>
      <c r="D428" s="51"/>
      <c r="G428" s="52"/>
      <c r="H428" s="52"/>
      <c r="I428" s="52"/>
    </row>
    <row r="429" spans="3:9" x14ac:dyDescent="0.55000000000000004">
      <c r="C429" s="51"/>
      <c r="D429" s="51"/>
      <c r="G429" s="52"/>
      <c r="H429" s="52"/>
      <c r="I429" s="52"/>
    </row>
    <row r="430" spans="3:9" x14ac:dyDescent="0.55000000000000004">
      <c r="C430" s="51"/>
      <c r="D430" s="51"/>
      <c r="G430" s="52"/>
      <c r="H430" s="52"/>
      <c r="I430" s="52"/>
    </row>
    <row r="431" spans="3:9" x14ac:dyDescent="0.55000000000000004">
      <c r="C431" s="51"/>
      <c r="D431" s="51"/>
      <c r="G431" s="52"/>
      <c r="H431" s="52"/>
      <c r="I431" s="52"/>
    </row>
    <row r="432" spans="3:9" x14ac:dyDescent="0.55000000000000004">
      <c r="C432" s="51"/>
      <c r="D432" s="51"/>
      <c r="G432" s="52"/>
      <c r="H432" s="52"/>
      <c r="I432" s="52"/>
    </row>
    <row r="433" spans="3:9" x14ac:dyDescent="0.55000000000000004">
      <c r="C433" s="51"/>
      <c r="D433" s="51"/>
      <c r="G433" s="52"/>
      <c r="H433" s="52"/>
      <c r="I433" s="52"/>
    </row>
    <row r="434" spans="3:9" x14ac:dyDescent="0.55000000000000004">
      <c r="C434" s="51"/>
      <c r="D434" s="51"/>
      <c r="G434" s="52"/>
      <c r="H434" s="52"/>
      <c r="I434" s="52"/>
    </row>
    <row r="435" spans="3:9" x14ac:dyDescent="0.55000000000000004">
      <c r="C435" s="51"/>
      <c r="D435" s="51"/>
      <c r="G435" s="52"/>
      <c r="H435" s="52"/>
      <c r="I435" s="52"/>
    </row>
    <row r="436" spans="3:9" x14ac:dyDescent="0.55000000000000004">
      <c r="C436" s="51"/>
      <c r="D436" s="51"/>
      <c r="G436" s="52"/>
      <c r="H436" s="52"/>
      <c r="I436" s="52"/>
    </row>
    <row r="437" spans="3:9" x14ac:dyDescent="0.55000000000000004">
      <c r="C437" s="51"/>
      <c r="D437" s="51"/>
      <c r="G437" s="52"/>
      <c r="H437" s="52"/>
      <c r="I437" s="52"/>
    </row>
    <row r="438" spans="3:9" x14ac:dyDescent="0.55000000000000004">
      <c r="C438" s="51"/>
      <c r="D438" s="51"/>
      <c r="G438" s="52"/>
      <c r="H438" s="52"/>
      <c r="I438" s="52"/>
    </row>
    <row r="439" spans="3:9" x14ac:dyDescent="0.55000000000000004">
      <c r="C439" s="51"/>
      <c r="D439" s="51"/>
      <c r="G439" s="52"/>
      <c r="H439" s="52"/>
      <c r="I439" s="52"/>
    </row>
    <row r="440" spans="3:9" x14ac:dyDescent="0.55000000000000004">
      <c r="C440" s="51"/>
      <c r="D440" s="51"/>
      <c r="G440" s="52"/>
      <c r="H440" s="52"/>
      <c r="I440" s="52"/>
    </row>
    <row r="441" spans="3:9" x14ac:dyDescent="0.55000000000000004">
      <c r="C441" s="51"/>
      <c r="D441" s="51"/>
      <c r="G441" s="52"/>
      <c r="H441" s="52"/>
      <c r="I441" s="52"/>
    </row>
    <row r="442" spans="3:9" x14ac:dyDescent="0.55000000000000004">
      <c r="C442" s="51"/>
      <c r="D442" s="51"/>
      <c r="G442" s="52"/>
      <c r="H442" s="52"/>
      <c r="I442" s="52"/>
    </row>
    <row r="443" spans="3:9" x14ac:dyDescent="0.55000000000000004">
      <c r="C443" s="51"/>
      <c r="D443" s="51"/>
      <c r="G443" s="52"/>
      <c r="H443" s="52"/>
      <c r="I443" s="52"/>
    </row>
    <row r="444" spans="3:9" x14ac:dyDescent="0.55000000000000004">
      <c r="C444" s="51"/>
      <c r="D444" s="51"/>
      <c r="G444" s="52"/>
      <c r="H444" s="52"/>
      <c r="I444" s="52"/>
    </row>
    <row r="445" spans="3:9" x14ac:dyDescent="0.55000000000000004">
      <c r="C445" s="51"/>
      <c r="D445" s="51"/>
      <c r="G445" s="52"/>
      <c r="H445" s="52"/>
      <c r="I445" s="52"/>
    </row>
    <row r="446" spans="3:9" x14ac:dyDescent="0.55000000000000004">
      <c r="C446" s="51"/>
      <c r="D446" s="51"/>
      <c r="G446" s="52"/>
      <c r="H446" s="52"/>
      <c r="I446" s="52"/>
    </row>
    <row r="447" spans="3:9" x14ac:dyDescent="0.55000000000000004">
      <c r="C447" s="51"/>
      <c r="D447" s="51"/>
      <c r="G447" s="52"/>
      <c r="H447" s="52"/>
      <c r="I447" s="52"/>
    </row>
    <row r="448" spans="3:9" x14ac:dyDescent="0.55000000000000004">
      <c r="C448" s="51"/>
      <c r="D448" s="51"/>
      <c r="G448" s="52"/>
      <c r="H448" s="52"/>
      <c r="I448" s="52"/>
    </row>
    <row r="449" spans="3:9" x14ac:dyDescent="0.55000000000000004">
      <c r="C449" s="51"/>
      <c r="D449" s="51"/>
      <c r="G449" s="52"/>
      <c r="H449" s="52"/>
      <c r="I449" s="52"/>
    </row>
    <row r="450" spans="3:9" x14ac:dyDescent="0.55000000000000004">
      <c r="C450" s="51"/>
      <c r="D450" s="51"/>
      <c r="G450" s="52"/>
      <c r="H450" s="52"/>
      <c r="I450" s="52"/>
    </row>
    <row r="451" spans="3:9" x14ac:dyDescent="0.55000000000000004">
      <c r="C451" s="51"/>
      <c r="D451" s="51"/>
      <c r="G451" s="52"/>
      <c r="H451" s="52"/>
      <c r="I451" s="52"/>
    </row>
    <row r="452" spans="3:9" x14ac:dyDescent="0.55000000000000004">
      <c r="C452" s="51"/>
      <c r="D452" s="51"/>
      <c r="G452" s="52"/>
      <c r="H452" s="52"/>
      <c r="I452" s="52"/>
    </row>
    <row r="453" spans="3:9" x14ac:dyDescent="0.55000000000000004">
      <c r="C453" s="51"/>
      <c r="D453" s="51"/>
      <c r="G453" s="52"/>
      <c r="H453" s="52"/>
      <c r="I453" s="52"/>
    </row>
    <row r="454" spans="3:9" x14ac:dyDescent="0.55000000000000004">
      <c r="C454" s="51"/>
      <c r="D454" s="51"/>
      <c r="G454" s="52"/>
      <c r="H454" s="52"/>
      <c r="I454" s="52"/>
    </row>
    <row r="455" spans="3:9" x14ac:dyDescent="0.55000000000000004">
      <c r="C455" s="51"/>
      <c r="D455" s="51"/>
      <c r="G455" s="52"/>
      <c r="H455" s="52"/>
      <c r="I455" s="52"/>
    </row>
    <row r="456" spans="3:9" x14ac:dyDescent="0.55000000000000004">
      <c r="C456" s="51"/>
      <c r="D456" s="51"/>
      <c r="G456" s="52"/>
      <c r="H456" s="52"/>
      <c r="I456" s="52"/>
    </row>
    <row r="457" spans="3:9" x14ac:dyDescent="0.55000000000000004">
      <c r="C457" s="51"/>
      <c r="D457" s="51"/>
      <c r="G457" s="52"/>
      <c r="H457" s="52"/>
      <c r="I457" s="52"/>
    </row>
    <row r="458" spans="3:9" x14ac:dyDescent="0.55000000000000004">
      <c r="C458" s="51"/>
      <c r="D458" s="51"/>
      <c r="G458" s="52"/>
      <c r="H458" s="52"/>
      <c r="I458" s="52"/>
    </row>
    <row r="459" spans="3:9" x14ac:dyDescent="0.55000000000000004">
      <c r="C459" s="51"/>
      <c r="D459" s="51"/>
      <c r="G459" s="52"/>
      <c r="H459" s="52"/>
      <c r="I459" s="52"/>
    </row>
    <row r="460" spans="3:9" x14ac:dyDescent="0.55000000000000004">
      <c r="C460" s="51"/>
      <c r="D460" s="51"/>
      <c r="G460" s="52"/>
      <c r="H460" s="52"/>
      <c r="I460" s="52"/>
    </row>
    <row r="461" spans="3:9" x14ac:dyDescent="0.55000000000000004">
      <c r="C461" s="51"/>
      <c r="D461" s="51"/>
      <c r="G461" s="52"/>
      <c r="H461" s="52"/>
      <c r="I461" s="52"/>
    </row>
    <row r="462" spans="3:9" x14ac:dyDescent="0.55000000000000004">
      <c r="C462" s="51"/>
      <c r="D462" s="51"/>
      <c r="G462" s="52"/>
      <c r="H462" s="52"/>
      <c r="I462" s="52"/>
    </row>
    <row r="463" spans="3:9" x14ac:dyDescent="0.55000000000000004">
      <c r="C463" s="51"/>
      <c r="D463" s="51"/>
      <c r="G463" s="52"/>
      <c r="H463" s="52"/>
      <c r="I463" s="52"/>
    </row>
    <row r="464" spans="3:9" x14ac:dyDescent="0.55000000000000004">
      <c r="C464" s="51"/>
      <c r="D464" s="51"/>
      <c r="G464" s="52"/>
      <c r="H464" s="52"/>
      <c r="I464" s="52"/>
    </row>
    <row r="465" spans="3:9" x14ac:dyDescent="0.55000000000000004">
      <c r="C465" s="51"/>
      <c r="D465" s="51"/>
      <c r="G465" s="52"/>
      <c r="H465" s="52"/>
      <c r="I465" s="52"/>
    </row>
    <row r="466" spans="3:9" x14ac:dyDescent="0.55000000000000004">
      <c r="C466" s="51"/>
      <c r="D466" s="51"/>
      <c r="G466" s="52"/>
      <c r="H466" s="52"/>
      <c r="I466" s="52"/>
    </row>
    <row r="467" spans="3:9" x14ac:dyDescent="0.55000000000000004">
      <c r="C467" s="51"/>
      <c r="D467" s="51"/>
      <c r="G467" s="52"/>
      <c r="H467" s="52"/>
      <c r="I467" s="52"/>
    </row>
    <row r="468" spans="3:9" x14ac:dyDescent="0.55000000000000004">
      <c r="C468" s="51"/>
      <c r="D468" s="51"/>
      <c r="G468" s="52"/>
      <c r="H468" s="52"/>
      <c r="I468" s="52"/>
    </row>
    <row r="469" spans="3:9" x14ac:dyDescent="0.55000000000000004">
      <c r="C469" s="53"/>
      <c r="D469" s="53"/>
      <c r="G469" s="52"/>
      <c r="H469" s="52"/>
      <c r="I469" s="52"/>
    </row>
  </sheetData>
  <mergeCells count="2">
    <mergeCell ref="T3:U3"/>
    <mergeCell ref="B1:M1"/>
  </mergeCells>
  <conditionalFormatting sqref="G4:G198">
    <cfRule type="expression" dxfId="7" priority="5">
      <formula>$F4="เสมอ"</formula>
    </cfRule>
    <cfRule type="expression" dxfId="6" priority="7">
      <formula>$F4="แพ้"</formula>
    </cfRule>
    <cfRule type="expression" dxfId="5" priority="9">
      <formula>$F4="ชนะ"</formula>
    </cfRule>
  </conditionalFormatting>
  <conditionalFormatting sqref="H4:H198">
    <cfRule type="expression" dxfId="4" priority="2">
      <formula>$K4="เสมอ"</formula>
    </cfRule>
    <cfRule type="expression" dxfId="3" priority="3">
      <formula>$K4="แพ้"</formula>
    </cfRule>
    <cfRule type="expression" dxfId="2" priority="4">
      <formula>$K4="ชนะ"</formula>
    </cfRule>
  </conditionalFormatting>
  <conditionalFormatting sqref="G4:H198">
    <cfRule type="notContainsBlanks" dxfId="1" priority="10">
      <formula>LEN(TRIM(G4))&gt;0</formula>
    </cfRule>
  </conditionalFormatting>
  <dataValidations count="2">
    <dataValidation type="list" allowBlank="1" showInputMessage="1" showErrorMessage="1" sqref="I201:I288 G165:H288" xr:uid="{8A7B2ECC-1FC1-4614-B69D-B3DB943A3F26}">
      <formula1>"0,1,2,3,4,5,6,7,8,9"</formula1>
    </dataValidation>
    <dataValidation type="list" allowBlank="1" showInputMessage="1" showErrorMessage="1" sqref="G4:H164" xr:uid="{19BF1C5C-BB70-4897-9BAC-2DA5F9F9F25B}">
      <formula1>"0,1,2,3,4,5,6,7,8,9,10,11,12,13,14,15,16,17,18,19,20"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ED46C-4992-4308-BD94-732A528C11F2}">
  <sheetPr codeName="Sheet1"/>
  <dimension ref="A1:AB75"/>
  <sheetViews>
    <sheetView showGridLines="0" workbookViewId="0">
      <pane xSplit="2" ySplit="4" topLeftCell="C50" activePane="bottomRight" state="frozen"/>
      <selection pane="topRight" activeCell="C1" sqref="C1"/>
      <selection pane="bottomLeft" activeCell="A4" sqref="A4"/>
      <selection pane="bottomRight" activeCell="AF5" sqref="AF5"/>
    </sheetView>
  </sheetViews>
  <sheetFormatPr defaultRowHeight="24" x14ac:dyDescent="0.55000000000000004"/>
  <cols>
    <col min="1" max="1" width="9" style="1"/>
    <col min="2" max="2" width="6.125" style="6" customWidth="1"/>
    <col min="3" max="3" width="16" style="1" customWidth="1"/>
    <col min="4" max="11" width="6.5" style="1" customWidth="1"/>
    <col min="12" max="12" width="0" style="1" hidden="1" customWidth="1"/>
    <col min="13" max="13" width="9.5" style="1" hidden="1" customWidth="1"/>
    <col min="14" max="14" width="5.5" style="2" hidden="1" customWidth="1"/>
    <col min="15" max="15" width="15.625" style="2" hidden="1" customWidth="1"/>
    <col min="16" max="23" width="5.875" style="2" hidden="1" customWidth="1"/>
    <col min="24" max="24" width="7.75" style="4" hidden="1" customWidth="1"/>
    <col min="25" max="25" width="7.875" style="2" hidden="1" customWidth="1"/>
    <col min="26" max="26" width="8.75" style="1" hidden="1" customWidth="1"/>
    <col min="27" max="27" width="0" style="1" hidden="1" customWidth="1"/>
    <col min="28" max="28" width="10.375" style="1" hidden="1" customWidth="1"/>
    <col min="29" max="35" width="9" style="1"/>
    <col min="36" max="36" width="9.5" style="1" customWidth="1"/>
    <col min="37" max="51" width="9" style="1"/>
    <col min="52" max="52" width="15.125" style="1" customWidth="1"/>
    <col min="53" max="59" width="9" style="1"/>
    <col min="60" max="60" width="11.875" style="1" customWidth="1"/>
    <col min="61" max="16384" width="9" style="1"/>
  </cols>
  <sheetData>
    <row r="1" spans="1:26" ht="34.5" x14ac:dyDescent="0.55000000000000004">
      <c r="B1" s="88" t="s">
        <v>12</v>
      </c>
      <c r="C1" s="88"/>
      <c r="D1" s="88"/>
      <c r="E1" s="88"/>
      <c r="F1" s="88"/>
      <c r="G1" s="88"/>
      <c r="H1" s="88"/>
      <c r="I1" s="88"/>
      <c r="J1" s="88"/>
      <c r="K1" s="88"/>
      <c r="P1" s="4"/>
    </row>
    <row r="2" spans="1:26" x14ac:dyDescent="0.55000000000000004">
      <c r="X2" s="2"/>
    </row>
    <row r="3" spans="1:26" x14ac:dyDescent="0.55000000000000004">
      <c r="A3" s="65" t="s">
        <v>133</v>
      </c>
      <c r="B3" s="65" t="s">
        <v>134</v>
      </c>
      <c r="C3" s="68" t="s">
        <v>126</v>
      </c>
      <c r="D3" s="68" t="s">
        <v>123</v>
      </c>
      <c r="E3" s="68" t="s">
        <v>45</v>
      </c>
      <c r="F3" s="68" t="s">
        <v>46</v>
      </c>
      <c r="G3" s="68" t="s">
        <v>47</v>
      </c>
      <c r="H3" s="68" t="s">
        <v>48</v>
      </c>
      <c r="I3" s="68" t="s">
        <v>49</v>
      </c>
      <c r="J3" s="68" t="s">
        <v>124</v>
      </c>
      <c r="K3" s="68" t="s">
        <v>122</v>
      </c>
      <c r="N3" s="67" t="s">
        <v>125</v>
      </c>
      <c r="O3" s="68" t="s">
        <v>126</v>
      </c>
      <c r="P3" s="68" t="s">
        <v>123</v>
      </c>
      <c r="Q3" s="68" t="s">
        <v>45</v>
      </c>
      <c r="R3" s="68" t="s">
        <v>46</v>
      </c>
      <c r="S3" s="68" t="s">
        <v>47</v>
      </c>
      <c r="T3" s="68" t="s">
        <v>48</v>
      </c>
      <c r="U3" s="68" t="s">
        <v>49</v>
      </c>
      <c r="V3" s="68" t="s">
        <v>124</v>
      </c>
      <c r="W3" s="68" t="s">
        <v>122</v>
      </c>
      <c r="X3" s="68" t="s">
        <v>129</v>
      </c>
      <c r="Y3" s="68" t="s">
        <v>132</v>
      </c>
      <c r="Z3" s="68" t="s">
        <v>132</v>
      </c>
    </row>
    <row r="4" spans="1:26" x14ac:dyDescent="0.55000000000000004">
      <c r="A4" s="66" t="s">
        <v>54</v>
      </c>
      <c r="B4" s="66" t="s">
        <v>0</v>
      </c>
      <c r="C4" s="66" t="s">
        <v>1</v>
      </c>
      <c r="D4" s="66" t="s">
        <v>7</v>
      </c>
      <c r="E4" s="66" t="s">
        <v>110</v>
      </c>
      <c r="F4" s="66" t="s">
        <v>111</v>
      </c>
      <c r="G4" s="66" t="s">
        <v>112</v>
      </c>
      <c r="H4" s="66" t="s">
        <v>8</v>
      </c>
      <c r="I4" s="66" t="s">
        <v>9</v>
      </c>
      <c r="J4" s="66" t="s">
        <v>10</v>
      </c>
      <c r="K4" s="66" t="s">
        <v>11</v>
      </c>
      <c r="N4" s="69" t="s">
        <v>113</v>
      </c>
      <c r="O4" s="69" t="s">
        <v>1</v>
      </c>
      <c r="P4" s="69" t="s">
        <v>7</v>
      </c>
      <c r="Q4" s="69" t="s">
        <v>110</v>
      </c>
      <c r="R4" s="69" t="s">
        <v>111</v>
      </c>
      <c r="S4" s="69" t="s">
        <v>112</v>
      </c>
      <c r="T4" s="69" t="s">
        <v>8</v>
      </c>
      <c r="U4" s="69" t="s">
        <v>9</v>
      </c>
      <c r="V4" s="69" t="s">
        <v>10</v>
      </c>
      <c r="W4" s="69" t="s">
        <v>128</v>
      </c>
      <c r="X4" s="69" t="s">
        <v>130</v>
      </c>
      <c r="Y4" s="69" t="s">
        <v>131</v>
      </c>
      <c r="Z4" s="78" t="s">
        <v>131</v>
      </c>
    </row>
    <row r="5" spans="1:26" x14ac:dyDescent="0.55000000000000004">
      <c r="A5" s="83" t="s">
        <v>50</v>
      </c>
      <c r="B5" s="57">
        <v>1</v>
      </c>
      <c r="C5" s="58" t="str">
        <f ca="1">INDEX($O$5:$O$9,MATCH(B5,$Z$5:$Z$9,0))</f>
        <v>ซีเรีย</v>
      </c>
      <c r="D5" s="57">
        <f t="shared" ref="D5:K9" ca="1" si="0">INDEX(P$5:P$9,MATCH($C5,$O$5:$O$9,0))</f>
        <v>5</v>
      </c>
      <c r="E5" s="57">
        <f t="shared" ca="1" si="0"/>
        <v>5</v>
      </c>
      <c r="F5" s="57">
        <f t="shared" ca="1" si="0"/>
        <v>0</v>
      </c>
      <c r="G5" s="57">
        <f t="shared" ca="1" si="0"/>
        <v>0</v>
      </c>
      <c r="H5" s="57">
        <f t="shared" ca="1" si="0"/>
        <v>14</v>
      </c>
      <c r="I5" s="57">
        <f t="shared" ca="1" si="0"/>
        <v>4</v>
      </c>
      <c r="J5" s="57">
        <f t="shared" ca="1" si="0"/>
        <v>10</v>
      </c>
      <c r="K5" s="57">
        <f t="shared" ca="1" si="0"/>
        <v>15</v>
      </c>
      <c r="N5" s="70" t="str">
        <f>CONCATENATE($A$5,ROWS($N$5:N5))</f>
        <v>A1</v>
      </c>
      <c r="O5" s="71" t="s">
        <v>2</v>
      </c>
      <c r="P5" s="72">
        <f>COUNTIF(การแข่งขัน!$T$4:$U$165,กลุ่ม!$O5)</f>
        <v>5</v>
      </c>
      <c r="Q5" s="72">
        <f>COUNTIF(การแข่งขัน!$O$4:$P$198,CONCATENATE(กลุ่ม!$O5," ",กลุ่ม!Q$4))</f>
        <v>5</v>
      </c>
      <c r="R5" s="72">
        <f>COUNTIF(การแข่งขัน!$O$4:$P$198,CONCATENATE(กลุ่ม!$O5," ",กลุ่ม!R$4))</f>
        <v>0</v>
      </c>
      <c r="S5" s="72">
        <f>COUNTIF(การแข่งขัน!$O$4:$P$198,CONCATENATE(กลุ่ม!$O5," ",กลุ่ม!S$4))</f>
        <v>0</v>
      </c>
      <c r="T5" s="72">
        <f>SUMIF(การแข่งขัน!$E$4:$E$198,กลุ่ม!$O5,การแข่งขัน!$Q$4:$Q$198)+SUMIF(การแข่งขัน!$J$4:$J$198,กลุ่ม!$O5,การแข่งขัน!$R$4:$R$198)</f>
        <v>14</v>
      </c>
      <c r="U5" s="72">
        <f>SUMIF(การแข่งขัน!$E$4:$E$198,กลุ่ม!$O5,การแข่งขัน!$R$4:$R$198)+SUMIF(การแข่งขัน!$J$4:$J$198,กลุ่ม!$O5,การแข่งขัน!$Q$4:$Q$198)</f>
        <v>4</v>
      </c>
      <c r="V5" s="72">
        <f>T5-U5</f>
        <v>10</v>
      </c>
      <c r="W5" s="73">
        <f>Q5*3+R5</f>
        <v>15</v>
      </c>
      <c r="X5" s="72">
        <f t="array" aca="1" ref="X5" ca="1">MATCH($V5,SMALL(IF(FREQUENCY(MATCH($V$5:$V$9,$V$5:$V$9,0),ROW($V$5:$V$9)-ROW($V$5)+1),$V$5:$V$9),ROW(INDIRECT("1:"&amp;SUM(1/COUNTIF($V$5:$V$9,$V$5:$V$9))))),0)</f>
        <v>4</v>
      </c>
      <c r="Y5" s="72">
        <f t="array" aca="1" ref="Y5" ca="1">MATCH((W5&amp;X5)+0,LARGE(($W$5:$W$9&amp;$X$5:$X$9)+0,ROW(INDIRECT("1:"&amp;COUNT($X$5:$X$9)))),0)</f>
        <v>1</v>
      </c>
      <c r="Z5" s="79">
        <f ca="1">SUMPRODUCT(--(Y5&gt;$Y$5:$Y$9))+COUNTIF(Y$5:Y5,Y5)</f>
        <v>1</v>
      </c>
    </row>
    <row r="6" spans="1:26" x14ac:dyDescent="0.55000000000000004">
      <c r="A6" s="57" t="s">
        <v>50</v>
      </c>
      <c r="B6" s="57">
        <v>2</v>
      </c>
      <c r="C6" s="58" t="str">
        <f t="shared" ref="C6:C9" ca="1" si="1">INDEX($O$5:$O$9,MATCH(B6,$Z$5:$Z$9,0))</f>
        <v>จีน</v>
      </c>
      <c r="D6" s="57">
        <f t="shared" ca="1" si="0"/>
        <v>4</v>
      </c>
      <c r="E6" s="57">
        <f t="shared" ca="1" si="0"/>
        <v>2</v>
      </c>
      <c r="F6" s="57">
        <f t="shared" ca="1" si="0"/>
        <v>1</v>
      </c>
      <c r="G6" s="57">
        <f t="shared" ca="1" si="0"/>
        <v>1</v>
      </c>
      <c r="H6" s="57">
        <f t="shared" ca="1" si="0"/>
        <v>13</v>
      </c>
      <c r="I6" s="57">
        <f t="shared" ca="1" si="0"/>
        <v>2</v>
      </c>
      <c r="J6" s="57">
        <f t="shared" ca="1" si="0"/>
        <v>11</v>
      </c>
      <c r="K6" s="57">
        <f t="shared" ca="1" si="0"/>
        <v>7</v>
      </c>
      <c r="N6" s="70" t="str">
        <f>CONCATENATE($A$5,ROWS($N$5:N6))</f>
        <v>A2</v>
      </c>
      <c r="O6" s="71" t="s">
        <v>3</v>
      </c>
      <c r="P6" s="72">
        <f>COUNTIF(การแข่งขัน!$T$4:$U$165,กลุ่ม!$O6)</f>
        <v>5</v>
      </c>
      <c r="Q6" s="72">
        <f>COUNTIF(การแข่งขัน!$O$4:$P$198,CONCATENATE(กลุ่ม!$O6," ",กลุ่ม!Q$4))</f>
        <v>2</v>
      </c>
      <c r="R6" s="72">
        <f>COUNTIF(การแข่งขัน!$O$4:$P$198,CONCATENATE(กลุ่ม!$O6," ",กลุ่ม!R$4))</f>
        <v>0</v>
      </c>
      <c r="S6" s="72">
        <f>COUNTIF(การแข่งขัน!$O$4:$P$198,CONCATENATE(กลุ่ม!$O6," ",กลุ่ม!S$4))</f>
        <v>3</v>
      </c>
      <c r="T6" s="72">
        <f>SUMIF(การแข่งขัน!$E$4:$E$198,กลุ่ม!$O6,การแข่งขัน!$Q$4:$Q$198)+SUMIF(การแข่งขัน!$J$4:$J$198,กลุ่ม!$O6,การแข่งขัน!$R$4:$R$198)</f>
        <v>6</v>
      </c>
      <c r="U6" s="72">
        <f>SUMIF(การแข่งขัน!$E$4:$E$198,กลุ่ม!$O6,การแข่งขัน!$R$4:$R$198)+SUMIF(การแข่งขัน!$J$4:$J$198,กลุ่ม!$O6,การแข่งขัน!$Q$4:$Q$198)</f>
        <v>10</v>
      </c>
      <c r="V6" s="72">
        <f t="shared" ref="V6:V9" si="2">T6-U6</f>
        <v>-4</v>
      </c>
      <c r="W6" s="73">
        <f t="shared" ref="W6:W65" si="3">Q6*3+R6</f>
        <v>6</v>
      </c>
      <c r="X6" s="72">
        <f t="array" aca="1" ref="X6" ca="1">MATCH($V6,SMALL(IF(FREQUENCY(MATCH($V$5:$V$9,$V$5:$V$9,0),ROW($V$5:$V$9)-ROW($V$5)+1),$V$5:$V$9),ROW(INDIRECT("1:"&amp;SUM(1/COUNTIF($V$5:$V$9,$V$5:$V$9))))),0)</f>
        <v>2</v>
      </c>
      <c r="Y6" s="72">
        <f t="array" aca="1" ref="Y6" ca="1">MATCH((W6&amp;X6)+0,LARGE(($W$5:$W$9&amp;$X$5:$X$9)+0,ROW(INDIRECT("1:"&amp;COUNT($X$5:$X$9)))),0)</f>
        <v>4</v>
      </c>
      <c r="Z6" s="79">
        <f ca="1">SUMPRODUCT(--(Y6&gt;$Y$5:$Y$9))+COUNTIF(Y$5:Y6,Y6)</f>
        <v>4</v>
      </c>
    </row>
    <row r="7" spans="1:26" x14ac:dyDescent="0.55000000000000004">
      <c r="A7" s="57" t="s">
        <v>50</v>
      </c>
      <c r="B7" s="57">
        <v>3</v>
      </c>
      <c r="C7" s="58" t="str">
        <f t="shared" ca="1" si="1"/>
        <v>ฟิลิปปินส์</v>
      </c>
      <c r="D7" s="57">
        <f t="shared" ca="1" si="0"/>
        <v>5</v>
      </c>
      <c r="E7" s="57">
        <f t="shared" ca="1" si="0"/>
        <v>2</v>
      </c>
      <c r="F7" s="57">
        <f t="shared" ca="1" si="0"/>
        <v>1</v>
      </c>
      <c r="G7" s="57">
        <f t="shared" ca="1" si="0"/>
        <v>2</v>
      </c>
      <c r="H7" s="57">
        <f t="shared" ca="1" si="0"/>
        <v>8</v>
      </c>
      <c r="I7" s="57">
        <f t="shared" ca="1" si="0"/>
        <v>8</v>
      </c>
      <c r="J7" s="57">
        <f t="shared" ca="1" si="0"/>
        <v>0</v>
      </c>
      <c r="K7" s="57">
        <f t="shared" ca="1" si="0"/>
        <v>7</v>
      </c>
      <c r="N7" s="70" t="str">
        <f>CONCATENATE($A$5,ROWS($N$5:N7))</f>
        <v>A3</v>
      </c>
      <c r="O7" s="71" t="s">
        <v>4</v>
      </c>
      <c r="P7" s="72">
        <f>COUNTIF(การแข่งขัน!$T$4:$U$165,กลุ่ม!$O7)</f>
        <v>4</v>
      </c>
      <c r="Q7" s="72">
        <f>COUNTIF(การแข่งขัน!$O$4:$P$198,CONCATENATE(กลุ่ม!$O7," ",กลุ่ม!Q$4))</f>
        <v>2</v>
      </c>
      <c r="R7" s="72">
        <f>COUNTIF(การแข่งขัน!$O$4:$P$198,CONCATENATE(กลุ่ม!$O7," ",กลุ่ม!R$4))</f>
        <v>1</v>
      </c>
      <c r="S7" s="72">
        <f>COUNTIF(การแข่งขัน!$O$4:$P$198,CONCATENATE(กลุ่ม!$O7," ",กลุ่ม!S$4))</f>
        <v>1</v>
      </c>
      <c r="T7" s="72">
        <f>SUMIF(การแข่งขัน!$E$4:$E$198,กลุ่ม!$O7,การแข่งขัน!$Q$4:$Q$198)+SUMIF(การแข่งขัน!$J$4:$J$198,กลุ่ม!$O7,การแข่งขัน!$R$4:$R$198)</f>
        <v>13</v>
      </c>
      <c r="U7" s="72">
        <f>SUMIF(การแข่งขัน!$E$4:$E$198,กลุ่ม!$O7,การแข่งขัน!$R$4:$R$198)+SUMIF(การแข่งขัน!$J$4:$J$198,กลุ่ม!$O7,การแข่งขัน!$Q$4:$Q$198)</f>
        <v>2</v>
      </c>
      <c r="V7" s="72">
        <f t="shared" si="2"/>
        <v>11</v>
      </c>
      <c r="W7" s="73">
        <f t="shared" si="3"/>
        <v>7</v>
      </c>
      <c r="X7" s="72">
        <f t="array" aca="1" ref="X7" ca="1">MATCH($V7,SMALL(IF(FREQUENCY(MATCH($V$5:$V$9,$V$5:$V$9,0),ROW($V$5:$V$9)-ROW($V$5)+1),$V$5:$V$9),ROW(INDIRECT("1:"&amp;SUM(1/COUNTIF($V$5:$V$9,$V$5:$V$9))))),0)</f>
        <v>5</v>
      </c>
      <c r="Y7" s="72">
        <f t="array" aca="1" ref="Y7" ca="1">MATCH((W7&amp;X7)+0,LARGE(($W$5:$W$9&amp;$X$5:$X$9)+0,ROW(INDIRECT("1:"&amp;COUNT($X$5:$X$9)))),0)</f>
        <v>2</v>
      </c>
      <c r="Z7" s="79">
        <f ca="1">SUMPRODUCT(--(Y7&gt;$Y$5:$Y$9))+COUNTIF(Y$5:Y7,Y7)</f>
        <v>2</v>
      </c>
    </row>
    <row r="8" spans="1:26" x14ac:dyDescent="0.55000000000000004">
      <c r="A8" s="57" t="s">
        <v>50</v>
      </c>
      <c r="B8" s="57">
        <v>4</v>
      </c>
      <c r="C8" s="58" t="str">
        <f t="shared" ca="1" si="1"/>
        <v>มัลดีฟส์</v>
      </c>
      <c r="D8" s="57">
        <f t="shared" ca="1" si="0"/>
        <v>5</v>
      </c>
      <c r="E8" s="57">
        <f t="shared" ca="1" si="0"/>
        <v>2</v>
      </c>
      <c r="F8" s="57">
        <f t="shared" ca="1" si="0"/>
        <v>0</v>
      </c>
      <c r="G8" s="57">
        <f t="shared" ca="1" si="0"/>
        <v>3</v>
      </c>
      <c r="H8" s="57">
        <f t="shared" ca="1" si="0"/>
        <v>6</v>
      </c>
      <c r="I8" s="57">
        <f t="shared" ca="1" si="0"/>
        <v>10</v>
      </c>
      <c r="J8" s="57">
        <f t="shared" ca="1" si="0"/>
        <v>-4</v>
      </c>
      <c r="K8" s="57">
        <f t="shared" ca="1" si="0"/>
        <v>6</v>
      </c>
      <c r="N8" s="70" t="str">
        <f>CONCATENATE($A$5,ROWS($N$5:N8))</f>
        <v>A4</v>
      </c>
      <c r="O8" s="71" t="s">
        <v>5</v>
      </c>
      <c r="P8" s="72">
        <f>COUNTIF(การแข่งขัน!$T$4:$U$165,กลุ่ม!$O8)</f>
        <v>5</v>
      </c>
      <c r="Q8" s="72">
        <f>COUNTIF(การแข่งขัน!$O$4:$P$198,CONCATENATE(กลุ่ม!$O8," ",กลุ่ม!Q$4))</f>
        <v>0</v>
      </c>
      <c r="R8" s="72">
        <f>COUNTIF(การแข่งขัน!$O$4:$P$198,CONCATENATE(กลุ่ม!$O8," ",กลุ่ม!R$4))</f>
        <v>0</v>
      </c>
      <c r="S8" s="72">
        <f>COUNTIF(การแข่งขัน!$O$4:$P$198,CONCATENATE(กลุ่ม!$O8," ",กลุ่ม!S$4))</f>
        <v>5</v>
      </c>
      <c r="T8" s="72">
        <f>SUMIF(การแข่งขัน!$E$4:$E$198,กลุ่ม!$O8,การแข่งขัน!$Q$4:$Q$198)+SUMIF(การแข่งขัน!$J$4:$J$198,กลุ่ม!$O8,การแข่งขัน!$R$4:$R$198)</f>
        <v>2</v>
      </c>
      <c r="U8" s="72">
        <f>SUMIF(การแข่งขัน!$E$4:$E$198,กลุ่ม!$O8,การแข่งขัน!$R$4:$R$198)+SUMIF(การแข่งขัน!$J$4:$J$198,กลุ่ม!$O8,การแข่งขัน!$Q$4:$Q$198)</f>
        <v>19</v>
      </c>
      <c r="V8" s="72">
        <f t="shared" si="2"/>
        <v>-17</v>
      </c>
      <c r="W8" s="73">
        <f t="shared" si="3"/>
        <v>0</v>
      </c>
      <c r="X8" s="72">
        <f t="array" aca="1" ref="X8" ca="1">MATCH($V8,SMALL(IF(FREQUENCY(MATCH($V$5:$V$9,$V$5:$V$9,0),ROW($V$5:$V$9)-ROW($V$5)+1),$V$5:$V$9),ROW(INDIRECT("1:"&amp;SUM(1/COUNTIF($V$5:$V$9,$V$5:$V$9))))),0)</f>
        <v>1</v>
      </c>
      <c r="Y8" s="72">
        <f t="array" aca="1" ref="Y8" ca="1">MATCH((W8&amp;X8)+0,LARGE(($W$5:$W$9&amp;$X$5:$X$9)+0,ROW(INDIRECT("1:"&amp;COUNT($X$5:$X$9)))),0)</f>
        <v>5</v>
      </c>
      <c r="Z8" s="79">
        <f ca="1">SUMPRODUCT(--(Y8&gt;$Y$5:$Y$9))+COUNTIF(Y$5:Y8,Y8)</f>
        <v>5</v>
      </c>
    </row>
    <row r="9" spans="1:26" x14ac:dyDescent="0.55000000000000004">
      <c r="A9" s="57" t="s">
        <v>50</v>
      </c>
      <c r="B9" s="57">
        <v>5</v>
      </c>
      <c r="C9" s="58" t="str">
        <f t="shared" ca="1" si="1"/>
        <v>กวม</v>
      </c>
      <c r="D9" s="57">
        <f t="shared" ca="1" si="0"/>
        <v>5</v>
      </c>
      <c r="E9" s="57">
        <f t="shared" ca="1" si="0"/>
        <v>0</v>
      </c>
      <c r="F9" s="57">
        <f t="shared" ca="1" si="0"/>
        <v>0</v>
      </c>
      <c r="G9" s="57">
        <f t="shared" ca="1" si="0"/>
        <v>5</v>
      </c>
      <c r="H9" s="57">
        <f t="shared" ca="1" si="0"/>
        <v>2</v>
      </c>
      <c r="I9" s="57">
        <f t="shared" ca="1" si="0"/>
        <v>19</v>
      </c>
      <c r="J9" s="57">
        <f t="shared" ca="1" si="0"/>
        <v>-17</v>
      </c>
      <c r="K9" s="57">
        <f t="shared" ca="1" si="0"/>
        <v>0</v>
      </c>
      <c r="N9" s="70" t="str">
        <f>CONCATENATE($A$5,ROWS($N$5:N9))</f>
        <v>A5</v>
      </c>
      <c r="O9" s="71" t="s">
        <v>6</v>
      </c>
      <c r="P9" s="72">
        <f>COUNTIF(การแข่งขัน!$T$4:$U$165,กลุ่ม!$O9)</f>
        <v>5</v>
      </c>
      <c r="Q9" s="72">
        <f>COUNTIF(การแข่งขัน!$O$4:$P$198,CONCATENATE(กลุ่ม!$O9," ",กลุ่ม!Q$4))</f>
        <v>2</v>
      </c>
      <c r="R9" s="72">
        <f>COUNTIF(การแข่งขัน!$O$4:$P$198,CONCATENATE(กลุ่ม!$O9," ",กลุ่ม!R$4))</f>
        <v>1</v>
      </c>
      <c r="S9" s="72">
        <f>COUNTIF(การแข่งขัน!$O$4:$P$198,CONCATENATE(กลุ่ม!$O9," ",กลุ่ม!S$4))</f>
        <v>2</v>
      </c>
      <c r="T9" s="72">
        <f>SUMIF(การแข่งขัน!$E$4:$E$198,กลุ่ม!$O9,การแข่งขัน!$Q$4:$Q$198)+SUMIF(การแข่งขัน!$J$4:$J$198,กลุ่ม!$O9,การแข่งขัน!$R$4:$R$198)</f>
        <v>8</v>
      </c>
      <c r="U9" s="72">
        <f>SUMIF(การแข่งขัน!$E$4:$E$198,กลุ่ม!$O9,การแข่งขัน!$R$4:$R$198)+SUMIF(การแข่งขัน!$J$4:$J$198,กลุ่ม!$O9,การแข่งขัน!$Q$4:$Q$198)</f>
        <v>8</v>
      </c>
      <c r="V9" s="72">
        <f t="shared" si="2"/>
        <v>0</v>
      </c>
      <c r="W9" s="73">
        <f t="shared" si="3"/>
        <v>7</v>
      </c>
      <c r="X9" s="72">
        <f t="array" aca="1" ref="X9" ca="1">MATCH($V9,SMALL(IF(FREQUENCY(MATCH($V$5:$V$9,$V$5:$V$9,0),ROW($V$5:$V$9)-ROW($V$5)+1),$V$5:$V$9),ROW(INDIRECT("1:"&amp;SUM(1/COUNTIF($V$5:$V$9,$V$5:$V$9))))),0)</f>
        <v>3</v>
      </c>
      <c r="Y9" s="72">
        <f t="array" aca="1" ref="Y9" ca="1">MATCH((W9&amp;X9)+0,LARGE(($W$5:$W$9&amp;$X$5:$X$9)+0,ROW(INDIRECT("1:"&amp;COUNT($X$5:$X$9)))),0)</f>
        <v>3</v>
      </c>
      <c r="Z9" s="79">
        <f ca="1">SUMPRODUCT(--(Y9&gt;$Y$5:$Y$9))+COUNTIF(Y$5:Y9,Y9)</f>
        <v>3</v>
      </c>
    </row>
    <row r="10" spans="1:26" x14ac:dyDescent="0.55000000000000004">
      <c r="X10" s="2"/>
    </row>
    <row r="11" spans="1:26" x14ac:dyDescent="0.55000000000000004">
      <c r="A11" s="65" t="s">
        <v>133</v>
      </c>
      <c r="B11" s="65" t="s">
        <v>134</v>
      </c>
      <c r="C11" s="68" t="s">
        <v>126</v>
      </c>
      <c r="D11" s="68" t="s">
        <v>123</v>
      </c>
      <c r="E11" s="68" t="s">
        <v>45</v>
      </c>
      <c r="F11" s="68" t="s">
        <v>46</v>
      </c>
      <c r="G11" s="68" t="s">
        <v>47</v>
      </c>
      <c r="H11" s="68" t="s">
        <v>48</v>
      </c>
      <c r="I11" s="68" t="s">
        <v>49</v>
      </c>
      <c r="J11" s="68" t="s">
        <v>124</v>
      </c>
      <c r="K11" s="68" t="s">
        <v>122</v>
      </c>
      <c r="N11" s="67" t="s">
        <v>125</v>
      </c>
      <c r="O11" s="68" t="s">
        <v>126</v>
      </c>
      <c r="P11" s="68" t="s">
        <v>123</v>
      </c>
      <c r="Q11" s="68" t="s">
        <v>45</v>
      </c>
      <c r="R11" s="68" t="s">
        <v>46</v>
      </c>
      <c r="S11" s="68" t="s">
        <v>47</v>
      </c>
      <c r="T11" s="68" t="s">
        <v>48</v>
      </c>
      <c r="U11" s="68" t="s">
        <v>49</v>
      </c>
      <c r="V11" s="68" t="s">
        <v>124</v>
      </c>
      <c r="W11" s="68" t="s">
        <v>122</v>
      </c>
      <c r="X11" s="68" t="s">
        <v>129</v>
      </c>
      <c r="Y11" s="68" t="s">
        <v>132</v>
      </c>
      <c r="Z11" s="68" t="s">
        <v>132</v>
      </c>
    </row>
    <row r="12" spans="1:26" x14ac:dyDescent="0.55000000000000004">
      <c r="A12" s="66" t="s">
        <v>54</v>
      </c>
      <c r="B12" s="66" t="s">
        <v>0</v>
      </c>
      <c r="C12" s="66" t="s">
        <v>1</v>
      </c>
      <c r="D12" s="66" t="s">
        <v>7</v>
      </c>
      <c r="E12" s="66" t="s">
        <v>110</v>
      </c>
      <c r="F12" s="66" t="s">
        <v>111</v>
      </c>
      <c r="G12" s="66" t="s">
        <v>112</v>
      </c>
      <c r="H12" s="66" t="s">
        <v>8</v>
      </c>
      <c r="I12" s="66" t="s">
        <v>9</v>
      </c>
      <c r="J12" s="66" t="s">
        <v>10</v>
      </c>
      <c r="K12" s="66" t="s">
        <v>11</v>
      </c>
      <c r="N12" s="74" t="s">
        <v>113</v>
      </c>
      <c r="O12" s="74" t="s">
        <v>1</v>
      </c>
      <c r="P12" s="74" t="s">
        <v>7</v>
      </c>
      <c r="Q12" s="74" t="s">
        <v>110</v>
      </c>
      <c r="R12" s="74" t="s">
        <v>111</v>
      </c>
      <c r="S12" s="74" t="s">
        <v>112</v>
      </c>
      <c r="T12" s="74" t="s">
        <v>8</v>
      </c>
      <c r="U12" s="74" t="s">
        <v>9</v>
      </c>
      <c r="V12" s="74" t="s">
        <v>10</v>
      </c>
      <c r="W12" s="74" t="s">
        <v>128</v>
      </c>
      <c r="X12" s="69" t="s">
        <v>130</v>
      </c>
      <c r="Y12" s="69" t="s">
        <v>131</v>
      </c>
      <c r="Z12" s="78" t="s">
        <v>131</v>
      </c>
    </row>
    <row r="13" spans="1:26" x14ac:dyDescent="0.55000000000000004">
      <c r="A13" s="82" t="s">
        <v>52</v>
      </c>
      <c r="B13" s="59">
        <v>1</v>
      </c>
      <c r="C13" s="58" t="str">
        <f ca="1">INDEX($O$13:$O$17,MATCH(B13,$Z$13:$Z$17,0))</f>
        <v>ออสเตรเลีย</v>
      </c>
      <c r="D13" s="59">
        <f t="shared" ref="D13:K17" ca="1" si="4">INDEX(P$13:P$17,MATCH($C13,$O$13:$O$17,0))</f>
        <v>4</v>
      </c>
      <c r="E13" s="59">
        <f t="shared" ca="1" si="4"/>
        <v>4</v>
      </c>
      <c r="F13" s="59">
        <f t="shared" ca="1" si="4"/>
        <v>0</v>
      </c>
      <c r="G13" s="59">
        <f t="shared" ca="1" si="4"/>
        <v>0</v>
      </c>
      <c r="H13" s="59">
        <f t="shared" ca="1" si="4"/>
        <v>16</v>
      </c>
      <c r="I13" s="59">
        <f t="shared" ca="1" si="4"/>
        <v>1</v>
      </c>
      <c r="J13" s="59">
        <f t="shared" ca="1" si="4"/>
        <v>15</v>
      </c>
      <c r="K13" s="59">
        <f t="shared" ca="1" si="4"/>
        <v>12</v>
      </c>
      <c r="N13" s="70" t="str">
        <f>CONCATENATE($A$13,ROWS($N$13:N13))</f>
        <v>B1</v>
      </c>
      <c r="O13" s="71" t="s">
        <v>13</v>
      </c>
      <c r="P13" s="72">
        <f>COUNTIF(การแข่งขัน!$T$4:$U$165,กลุ่ม!$O13)</f>
        <v>5</v>
      </c>
      <c r="Q13" s="72">
        <f>COUNTIF(การแข่งขัน!$O$4:$P$198,CONCATENATE(กลุ่ม!$O13," ",กลุ่ม!Q$4))</f>
        <v>3</v>
      </c>
      <c r="R13" s="72">
        <f>COUNTIF(การแข่งขัน!$O$4:$P$198,CONCATENATE(กลุ่ม!$O13," ",กลุ่ม!R$4))</f>
        <v>1</v>
      </c>
      <c r="S13" s="72">
        <f>COUNTIF(การแข่งขัน!$O$4:$P$198,CONCATENATE(กลุ่ม!$O13," ",กลุ่ม!S$4))</f>
        <v>1</v>
      </c>
      <c r="T13" s="72">
        <f>SUMIF(การแข่งขัน!$E$4:$E$198,กลุ่ม!$O13,การแข่งขัน!$Q$4:$Q$198)+SUMIF(การแข่งขัน!$J$4:$J$198,กลุ่ม!$O13,การแข่งขัน!$R$4:$R$198)</f>
        <v>17</v>
      </c>
      <c r="U13" s="72">
        <f>SUMIF(การแข่งขัน!$E$4:$E$198,กลุ่ม!$O13,การแข่งขัน!$R$4:$R$198)+SUMIF(การแข่งขัน!$J$4:$J$198,กลุ่ม!$O13,การแข่งขัน!$Q$4:$Q$198)</f>
        <v>3</v>
      </c>
      <c r="V13" s="72">
        <f>T13-U13</f>
        <v>14</v>
      </c>
      <c r="W13" s="73">
        <f t="shared" si="3"/>
        <v>10</v>
      </c>
      <c r="X13" s="72">
        <f t="array" aca="1" ref="X13" ca="1">MATCH($V13,SMALL(IF(FREQUENCY(MATCH($V$13:$V$17,$V$13:$V$17,0),ROW($V$13:$V$17)-ROW($V$13)+1),$V$13:$V$17),ROW(INDIRECT("1:"&amp;SUM(1/COUNTIF($V$13:$V$17,$V$13:$V$17))))),0)</f>
        <v>4</v>
      </c>
      <c r="Y13" s="80">
        <f t="array" aca="1" ref="Y13" ca="1">MATCH((W13&amp;X13)+0,LARGE(($W$13:$W$17&amp;$X$13:$X$17)+0,ROW(INDIRECT("1:"&amp;COUNT($X$13:$X$17)))),0)</f>
        <v>2</v>
      </c>
      <c r="Z13" s="79">
        <f ca="1">SUMPRODUCT(--(Y13&gt;$Y$13:$Y$17))+COUNTIF(Y$13:Y13,Y13)</f>
        <v>2</v>
      </c>
    </row>
    <row r="14" spans="1:26" x14ac:dyDescent="0.55000000000000004">
      <c r="A14" s="59" t="s">
        <v>52</v>
      </c>
      <c r="B14" s="59">
        <v>2</v>
      </c>
      <c r="C14" s="58" t="str">
        <f t="shared" ref="C14:C17" ca="1" si="5">INDEX($O$13:$O$17,MATCH(B14,$Z$13:$Z$17,0))</f>
        <v>คูเวต</v>
      </c>
      <c r="D14" s="59">
        <f t="shared" ca="1" si="4"/>
        <v>5</v>
      </c>
      <c r="E14" s="59">
        <f t="shared" ca="1" si="4"/>
        <v>3</v>
      </c>
      <c r="F14" s="59">
        <f t="shared" ca="1" si="4"/>
        <v>1</v>
      </c>
      <c r="G14" s="59">
        <f t="shared" ca="1" si="4"/>
        <v>1</v>
      </c>
      <c r="H14" s="59">
        <f t="shared" ca="1" si="4"/>
        <v>17</v>
      </c>
      <c r="I14" s="59">
        <f t="shared" ca="1" si="4"/>
        <v>3</v>
      </c>
      <c r="J14" s="59">
        <f t="shared" ca="1" si="4"/>
        <v>14</v>
      </c>
      <c r="K14" s="59">
        <f t="shared" ca="1" si="4"/>
        <v>10</v>
      </c>
      <c r="N14" s="70" t="str">
        <f>CONCATENATE($A$13,ROWS($N$13:N14))</f>
        <v>B2</v>
      </c>
      <c r="O14" s="71" t="s">
        <v>14</v>
      </c>
      <c r="P14" s="72">
        <f>COUNTIF(การแข่งขัน!$T$4:$U$165,กลุ่ม!$O14)</f>
        <v>5</v>
      </c>
      <c r="Q14" s="72">
        <f>COUNTIF(การแข่งขัน!$O$4:$P$198,CONCATENATE(กลุ่ม!$O14," ",กลุ่ม!Q$4))</f>
        <v>3</v>
      </c>
      <c r="R14" s="72">
        <f>COUNTIF(การแข่งขัน!$O$4:$P$198,CONCATENATE(กลุ่ม!$O14," ",กลุ่ม!R$4))</f>
        <v>1</v>
      </c>
      <c r="S14" s="72">
        <f>COUNTIF(การแข่งขัน!$O$4:$P$198,CONCATENATE(กลุ่ม!$O14," ",กลุ่ม!S$4))</f>
        <v>1</v>
      </c>
      <c r="T14" s="72">
        <f>SUMIF(การแข่งขัน!$E$4:$E$198,กลุ่ม!$O14,การแข่งขัน!$Q$4:$Q$198)+SUMIF(การแข่งขัน!$J$4:$J$198,กลุ่ม!$O14,การแข่งขัน!$R$4:$R$198)</f>
        <v>10</v>
      </c>
      <c r="U14" s="72">
        <f>SUMIF(การแข่งขัน!$E$4:$E$198,กลุ่ม!$O14,การแข่งขัน!$R$4:$R$198)+SUMIF(การแข่งขัน!$J$4:$J$198,กลุ่ม!$O14,การแข่งขัน!$Q$4:$Q$198)</f>
        <v>2</v>
      </c>
      <c r="V14" s="72">
        <f t="shared" ref="V14:V17" si="6">T14-U14</f>
        <v>8</v>
      </c>
      <c r="W14" s="73">
        <f t="shared" si="3"/>
        <v>10</v>
      </c>
      <c r="X14" s="72">
        <f t="array" aca="1" ref="X14" ca="1">MATCH($V14,SMALL(IF(FREQUENCY(MATCH($V$13:$V$17,$V$13:$V$17,0),ROW($V$13:$V$17)-ROW($V$13)+1),$V$13:$V$17),ROW(INDIRECT("1:"&amp;SUM(1/COUNTIF($V$13:$V$17,$V$13:$V$17))))),0)</f>
        <v>3</v>
      </c>
      <c r="Y14" s="80">
        <f t="array" aca="1" ref="Y14" ca="1">MATCH((W14&amp;X14)+0,LARGE(($W$13:$W$17&amp;$X$13:$X$17)+0,ROW(INDIRECT("1:"&amp;COUNT($X$13:$X$17)))),0)</f>
        <v>3</v>
      </c>
      <c r="Z14" s="79">
        <f ca="1">SUMPRODUCT(--(Y14&gt;$Y$13:$Y$17))+COUNTIF(Y$13:Y14,Y14)</f>
        <v>3</v>
      </c>
    </row>
    <row r="15" spans="1:26" x14ac:dyDescent="0.55000000000000004">
      <c r="A15" s="59" t="s">
        <v>52</v>
      </c>
      <c r="B15" s="59">
        <v>3</v>
      </c>
      <c r="C15" s="58" t="str">
        <f t="shared" ca="1" si="5"/>
        <v>จอร์แดน</v>
      </c>
      <c r="D15" s="59">
        <f t="shared" ca="1" si="4"/>
        <v>5</v>
      </c>
      <c r="E15" s="59">
        <f t="shared" ca="1" si="4"/>
        <v>3</v>
      </c>
      <c r="F15" s="59">
        <f t="shared" ca="1" si="4"/>
        <v>1</v>
      </c>
      <c r="G15" s="59">
        <f t="shared" ca="1" si="4"/>
        <v>1</v>
      </c>
      <c r="H15" s="59">
        <f t="shared" ca="1" si="4"/>
        <v>10</v>
      </c>
      <c r="I15" s="59">
        <f t="shared" ca="1" si="4"/>
        <v>2</v>
      </c>
      <c r="J15" s="59">
        <f t="shared" ca="1" si="4"/>
        <v>8</v>
      </c>
      <c r="K15" s="59">
        <f t="shared" ca="1" si="4"/>
        <v>10</v>
      </c>
      <c r="N15" s="70" t="str">
        <f>CONCATENATE($A$13,ROWS($N$13:N15))</f>
        <v>B3</v>
      </c>
      <c r="O15" s="71" t="s">
        <v>15</v>
      </c>
      <c r="P15" s="72">
        <f>COUNTIF(การแข่งขัน!$T$4:$U$165,กลุ่ม!$O15)</f>
        <v>4</v>
      </c>
      <c r="Q15" s="72">
        <f>COUNTIF(การแข่งขัน!$O$4:$P$198,CONCATENATE(กลุ่ม!$O15," ",กลุ่ม!Q$4))</f>
        <v>4</v>
      </c>
      <c r="R15" s="72">
        <f>COUNTIF(การแข่งขัน!$O$4:$P$198,CONCATENATE(กลุ่ม!$O15," ",กลุ่ม!R$4))</f>
        <v>0</v>
      </c>
      <c r="S15" s="72">
        <f>COUNTIF(การแข่งขัน!$O$4:$P$198,CONCATENATE(กลุ่ม!$O15," ",กลุ่ม!S$4))</f>
        <v>0</v>
      </c>
      <c r="T15" s="72">
        <f>SUMIF(การแข่งขัน!$E$4:$E$198,กลุ่ม!$O15,การแข่งขัน!$Q$4:$Q$198)+SUMIF(การแข่งขัน!$J$4:$J$198,กลุ่ม!$O15,การแข่งขัน!$R$4:$R$198)</f>
        <v>16</v>
      </c>
      <c r="U15" s="72">
        <f>SUMIF(การแข่งขัน!$E$4:$E$198,กลุ่ม!$O15,การแข่งขัน!$R$4:$R$198)+SUMIF(การแข่งขัน!$J$4:$J$198,กลุ่ม!$O15,การแข่งขัน!$Q$4:$Q$198)</f>
        <v>1</v>
      </c>
      <c r="V15" s="72">
        <f t="shared" si="6"/>
        <v>15</v>
      </c>
      <c r="W15" s="73">
        <f t="shared" si="3"/>
        <v>12</v>
      </c>
      <c r="X15" s="72">
        <f t="array" aca="1" ref="X15" ca="1">MATCH($V15,SMALL(IF(FREQUENCY(MATCH($V$13:$V$17,$V$13:$V$17,0),ROW($V$13:$V$17)-ROW($V$13)+1),$V$13:$V$17),ROW(INDIRECT("1:"&amp;SUM(1/COUNTIF($V$13:$V$17,$V$13:$V$17))))),0)</f>
        <v>5</v>
      </c>
      <c r="Y15" s="80">
        <f t="array" aca="1" ref="Y15" ca="1">MATCH((W15&amp;X15)+0,LARGE(($W$13:$W$17&amp;$X$13:$X$17)+0,ROW(INDIRECT("1:"&amp;COUNT($X$13:$X$17)))),0)</f>
        <v>1</v>
      </c>
      <c r="Z15" s="79">
        <f ca="1">SUMPRODUCT(--(Y15&gt;$Y$13:$Y$17))+COUNTIF(Y$13:Y15,Y15)</f>
        <v>1</v>
      </c>
    </row>
    <row r="16" spans="1:26" x14ac:dyDescent="0.55000000000000004">
      <c r="A16" s="59" t="s">
        <v>52</v>
      </c>
      <c r="B16" s="59">
        <v>4</v>
      </c>
      <c r="C16" s="58" t="str">
        <f t="shared" ca="1" si="5"/>
        <v>เนปาล</v>
      </c>
      <c r="D16" s="59">
        <f t="shared" ca="1" si="4"/>
        <v>5</v>
      </c>
      <c r="E16" s="59">
        <f t="shared" ca="1" si="4"/>
        <v>1</v>
      </c>
      <c r="F16" s="59">
        <f t="shared" ca="1" si="4"/>
        <v>0</v>
      </c>
      <c r="G16" s="59">
        <f t="shared" ca="1" si="4"/>
        <v>4</v>
      </c>
      <c r="H16" s="59">
        <f t="shared" ca="1" si="4"/>
        <v>2</v>
      </c>
      <c r="I16" s="59">
        <f t="shared" ca="1" si="4"/>
        <v>16</v>
      </c>
      <c r="J16" s="59">
        <f t="shared" ca="1" si="4"/>
        <v>-14</v>
      </c>
      <c r="K16" s="59">
        <f t="shared" ca="1" si="4"/>
        <v>3</v>
      </c>
      <c r="N16" s="70" t="str">
        <f>CONCATENATE($A$13,ROWS($N$13:N16))</f>
        <v>B4</v>
      </c>
      <c r="O16" s="71" t="s">
        <v>16</v>
      </c>
      <c r="P16" s="72">
        <f>COUNTIF(การแข่งขัน!$T$4:$U$165,กลุ่ม!$O16)</f>
        <v>5</v>
      </c>
      <c r="Q16" s="72">
        <f>COUNTIF(การแข่งขัน!$O$4:$P$198,CONCATENATE(กลุ่ม!$O16," ",กลุ่ม!Q$4))</f>
        <v>0</v>
      </c>
      <c r="R16" s="72">
        <f>COUNTIF(การแข่งขัน!$O$4:$P$198,CONCATENATE(กลุ่ม!$O16," ",กลุ่ม!R$4))</f>
        <v>0</v>
      </c>
      <c r="S16" s="72">
        <f>COUNTIF(การแข่งขัน!$O$4:$P$198,CONCATENATE(กลุ่ม!$O16," ",กลุ่ม!S$4))</f>
        <v>5</v>
      </c>
      <c r="T16" s="72">
        <f>SUMIF(การแข่งขัน!$E$4:$E$198,กลุ่ม!$O16,การแข่งขัน!$Q$4:$Q$198)+SUMIF(การแข่งขัน!$J$4:$J$198,กลุ่ม!$O16,การแข่งขัน!$R$4:$R$198)</f>
        <v>2</v>
      </c>
      <c r="U16" s="72">
        <f>SUMIF(การแข่งขัน!$E$4:$E$198,กลุ่ม!$O16,การแข่งขัน!$R$4:$R$198)+SUMIF(การแข่งขัน!$J$4:$J$198,กลุ่ม!$O16,การแข่งขัน!$Q$4:$Q$198)</f>
        <v>25</v>
      </c>
      <c r="V16" s="72">
        <f t="shared" si="6"/>
        <v>-23</v>
      </c>
      <c r="W16" s="73">
        <f t="shared" si="3"/>
        <v>0</v>
      </c>
      <c r="X16" s="72">
        <f t="array" aca="1" ref="X16" ca="1">MATCH($V16,SMALL(IF(FREQUENCY(MATCH($V$13:$V$17,$V$13:$V$17,0),ROW($V$13:$V$17)-ROW($V$13)+1),$V$13:$V$17),ROW(INDIRECT("1:"&amp;SUM(1/COUNTIF($V$13:$V$17,$V$13:$V$17))))),0)</f>
        <v>1</v>
      </c>
      <c r="Y16" s="80">
        <f t="array" aca="1" ref="Y16" ca="1">MATCH((W16&amp;X16)+0,LARGE(($W$13:$W$17&amp;$X$13:$X$17)+0,ROW(INDIRECT("1:"&amp;COUNT($X$13:$X$17)))),0)</f>
        <v>5</v>
      </c>
      <c r="Z16" s="79">
        <f ca="1">SUMPRODUCT(--(Y16&gt;$Y$13:$Y$17))+COUNTIF(Y$13:Y16,Y16)</f>
        <v>5</v>
      </c>
    </row>
    <row r="17" spans="1:26" x14ac:dyDescent="0.55000000000000004">
      <c r="A17" s="59" t="s">
        <v>52</v>
      </c>
      <c r="B17" s="59">
        <v>5</v>
      </c>
      <c r="C17" s="58" t="str">
        <f t="shared" ca="1" si="5"/>
        <v>ไต้หวัน</v>
      </c>
      <c r="D17" s="59">
        <f t="shared" ca="1" si="4"/>
        <v>5</v>
      </c>
      <c r="E17" s="59">
        <f t="shared" ca="1" si="4"/>
        <v>0</v>
      </c>
      <c r="F17" s="59">
        <f t="shared" ca="1" si="4"/>
        <v>0</v>
      </c>
      <c r="G17" s="59">
        <f t="shared" ca="1" si="4"/>
        <v>5</v>
      </c>
      <c r="H17" s="59">
        <f t="shared" ca="1" si="4"/>
        <v>2</v>
      </c>
      <c r="I17" s="59">
        <f t="shared" ca="1" si="4"/>
        <v>25</v>
      </c>
      <c r="J17" s="59">
        <f t="shared" ca="1" si="4"/>
        <v>-23</v>
      </c>
      <c r="K17" s="59">
        <f t="shared" ca="1" si="4"/>
        <v>0</v>
      </c>
      <c r="N17" s="70" t="str">
        <f>CONCATENATE($A$13,ROWS($N$13:N17))</f>
        <v>B5</v>
      </c>
      <c r="O17" s="71" t="s">
        <v>17</v>
      </c>
      <c r="P17" s="72">
        <f>COUNTIF(การแข่งขัน!$T$4:$U$165,กลุ่ม!$O17)</f>
        <v>5</v>
      </c>
      <c r="Q17" s="72">
        <f>COUNTIF(การแข่งขัน!$O$4:$P$198,CONCATENATE(กลุ่ม!$O17," ",กลุ่ม!Q$4))</f>
        <v>1</v>
      </c>
      <c r="R17" s="72">
        <f>COUNTIF(การแข่งขัน!$O$4:$P$198,CONCATENATE(กลุ่ม!$O17," ",กลุ่ม!R$4))</f>
        <v>0</v>
      </c>
      <c r="S17" s="72">
        <f>COUNTIF(การแข่งขัน!$O$4:$P$198,CONCATENATE(กลุ่ม!$O17," ",กลุ่ม!S$4))</f>
        <v>4</v>
      </c>
      <c r="T17" s="72">
        <f>SUMIF(การแข่งขัน!$E$4:$E$198,กลุ่ม!$O17,การแข่งขัน!$Q$4:$Q$198)+SUMIF(การแข่งขัน!$J$4:$J$198,กลุ่ม!$O17,การแข่งขัน!$R$4:$R$198)</f>
        <v>2</v>
      </c>
      <c r="U17" s="72">
        <f>SUMIF(การแข่งขัน!$E$4:$E$198,กลุ่ม!$O17,การแข่งขัน!$R$4:$R$198)+SUMIF(การแข่งขัน!$J$4:$J$198,กลุ่ม!$O17,การแข่งขัน!$Q$4:$Q$198)</f>
        <v>16</v>
      </c>
      <c r="V17" s="72">
        <f t="shared" si="6"/>
        <v>-14</v>
      </c>
      <c r="W17" s="73">
        <f t="shared" si="3"/>
        <v>3</v>
      </c>
      <c r="X17" s="72">
        <f t="array" aca="1" ref="X17" ca="1">MATCH($V17,SMALL(IF(FREQUENCY(MATCH($V$13:$V$17,$V$13:$V$17,0),ROW($V$13:$V$17)-ROW($V$13)+1),$V$13:$V$17),ROW(INDIRECT("1:"&amp;SUM(1/COUNTIF($V$13:$V$17,$V$13:$V$17))))),0)</f>
        <v>2</v>
      </c>
      <c r="Y17" s="80">
        <f t="array" aca="1" ref="Y17" ca="1">MATCH((W17&amp;X17)+0,LARGE(($W$13:$W$17&amp;$X$13:$X$17)+0,ROW(INDIRECT("1:"&amp;COUNT($X$13:$X$17)))),0)</f>
        <v>4</v>
      </c>
      <c r="Z17" s="79">
        <f ca="1">SUMPRODUCT(--(Y17&gt;$Y$13:$Y$17))+COUNTIF(Y$13:Y17,Y17)</f>
        <v>4</v>
      </c>
    </row>
    <row r="18" spans="1:26" x14ac:dyDescent="0.55000000000000004">
      <c r="X18" s="77"/>
    </row>
    <row r="19" spans="1:26" x14ac:dyDescent="0.55000000000000004">
      <c r="A19" s="65" t="s">
        <v>133</v>
      </c>
      <c r="B19" s="65" t="s">
        <v>134</v>
      </c>
      <c r="C19" s="68" t="s">
        <v>126</v>
      </c>
      <c r="D19" s="68" t="s">
        <v>123</v>
      </c>
      <c r="E19" s="68" t="s">
        <v>45</v>
      </c>
      <c r="F19" s="68" t="s">
        <v>46</v>
      </c>
      <c r="G19" s="68" t="s">
        <v>47</v>
      </c>
      <c r="H19" s="68" t="s">
        <v>48</v>
      </c>
      <c r="I19" s="68" t="s">
        <v>49</v>
      </c>
      <c r="J19" s="68" t="s">
        <v>124</v>
      </c>
      <c r="K19" s="68" t="s">
        <v>122</v>
      </c>
      <c r="N19" s="67" t="s">
        <v>125</v>
      </c>
      <c r="O19" s="68" t="s">
        <v>126</v>
      </c>
      <c r="P19" s="68" t="s">
        <v>123</v>
      </c>
      <c r="Q19" s="68" t="s">
        <v>45</v>
      </c>
      <c r="R19" s="68" t="s">
        <v>46</v>
      </c>
      <c r="S19" s="68" t="s">
        <v>47</v>
      </c>
      <c r="T19" s="68" t="s">
        <v>48</v>
      </c>
      <c r="U19" s="68" t="s">
        <v>49</v>
      </c>
      <c r="V19" s="68" t="s">
        <v>124</v>
      </c>
      <c r="W19" s="68" t="s">
        <v>122</v>
      </c>
      <c r="X19" s="68" t="s">
        <v>129</v>
      </c>
      <c r="Y19" s="68" t="s">
        <v>132</v>
      </c>
      <c r="Z19" s="68" t="s">
        <v>132</v>
      </c>
    </row>
    <row r="20" spans="1:26" x14ac:dyDescent="0.55000000000000004">
      <c r="A20" s="66" t="s">
        <v>54</v>
      </c>
      <c r="B20" s="66" t="s">
        <v>0</v>
      </c>
      <c r="C20" s="66" t="s">
        <v>1</v>
      </c>
      <c r="D20" s="66" t="s">
        <v>7</v>
      </c>
      <c r="E20" s="66" t="s">
        <v>110</v>
      </c>
      <c r="F20" s="66" t="s">
        <v>111</v>
      </c>
      <c r="G20" s="66" t="s">
        <v>112</v>
      </c>
      <c r="H20" s="66" t="s">
        <v>8</v>
      </c>
      <c r="I20" s="66" t="s">
        <v>9</v>
      </c>
      <c r="J20" s="66" t="s">
        <v>10</v>
      </c>
      <c r="K20" s="66" t="s">
        <v>11</v>
      </c>
      <c r="N20" s="74" t="s">
        <v>113</v>
      </c>
      <c r="O20" s="74" t="s">
        <v>1</v>
      </c>
      <c r="P20" s="74" t="s">
        <v>7</v>
      </c>
      <c r="Q20" s="74" t="s">
        <v>110</v>
      </c>
      <c r="R20" s="74" t="s">
        <v>111</v>
      </c>
      <c r="S20" s="74" t="s">
        <v>112</v>
      </c>
      <c r="T20" s="74" t="s">
        <v>8</v>
      </c>
      <c r="U20" s="74" t="s">
        <v>9</v>
      </c>
      <c r="V20" s="74" t="s">
        <v>10</v>
      </c>
      <c r="W20" s="74" t="s">
        <v>128</v>
      </c>
      <c r="X20" s="69" t="s">
        <v>130</v>
      </c>
      <c r="Y20" s="69" t="s">
        <v>131</v>
      </c>
      <c r="Z20" s="78" t="s">
        <v>131</v>
      </c>
    </row>
    <row r="21" spans="1:26" x14ac:dyDescent="0.55000000000000004">
      <c r="A21" s="84" t="s">
        <v>64</v>
      </c>
      <c r="B21" s="60">
        <v>1</v>
      </c>
      <c r="C21" s="58" t="str">
        <f ca="1">INDEX($O$21:$O$25,MATCH(B21,$Z$21:$Z$25,0))</f>
        <v>อิรัก</v>
      </c>
      <c r="D21" s="60">
        <f t="shared" ref="D21:K25" ca="1" si="7">INDEX(P$21:P$25,MATCH($C21,$O$21:$O$25,0))</f>
        <v>5</v>
      </c>
      <c r="E21" s="60">
        <f t="shared" ca="1" si="7"/>
        <v>3</v>
      </c>
      <c r="F21" s="60">
        <f t="shared" ca="1" si="7"/>
        <v>2</v>
      </c>
      <c r="G21" s="60">
        <f t="shared" ca="1" si="7"/>
        <v>0</v>
      </c>
      <c r="H21" s="60">
        <f t="shared" ca="1" si="7"/>
        <v>9</v>
      </c>
      <c r="I21" s="60">
        <f t="shared" ca="1" si="7"/>
        <v>2</v>
      </c>
      <c r="J21" s="60">
        <f t="shared" ca="1" si="7"/>
        <v>7</v>
      </c>
      <c r="K21" s="60">
        <f t="shared" ca="1" si="7"/>
        <v>11</v>
      </c>
      <c r="N21" s="70" t="str">
        <f>CONCATENATE($A$21,ROWS($N$21:N21))</f>
        <v>C1</v>
      </c>
      <c r="O21" s="71" t="s">
        <v>18</v>
      </c>
      <c r="P21" s="72">
        <f>COUNTIF(การแข่งขัน!$T$4:$U$165,กลุ่ม!$O21)</f>
        <v>5</v>
      </c>
      <c r="Q21" s="72">
        <f>COUNTIF(การแข่งขัน!$O$4:$P$198,CONCATENATE(กลุ่ม!$O21," ",กลุ่ม!Q$4))</f>
        <v>2</v>
      </c>
      <c r="R21" s="72">
        <f>COUNTIF(การแข่งขัน!$O$4:$P$198,CONCATENATE(กลุ่ม!$O21," ",กลุ่ม!R$4))</f>
        <v>3</v>
      </c>
      <c r="S21" s="72">
        <f>COUNTIF(การแข่งขัน!$O$4:$P$198,CONCATENATE(กลุ่ม!$O21," ",กลุ่ม!S$4))</f>
        <v>0</v>
      </c>
      <c r="T21" s="72">
        <f>SUMIF(การแข่งขัน!$E$4:$E$198,กลุ่ม!$O21,การแข่งขัน!$Q$4:$Q$198)+SUMIF(การแข่งขัน!$J$4:$J$198,กลุ่ม!$O21,การแข่งขัน!$R$4:$R$198)</f>
        <v>3</v>
      </c>
      <c r="U21" s="72">
        <f>SUMIF(การแข่งขัน!$E$4:$E$198,กลุ่ม!$O21,การแข่งขัน!$R$4:$R$198)+SUMIF(การแข่งขัน!$J$4:$J$198,กลุ่ม!$O21,การแข่งขัน!$Q$4:$Q$198)</f>
        <v>1</v>
      </c>
      <c r="V21" s="72">
        <f>T21-U21</f>
        <v>2</v>
      </c>
      <c r="W21" s="73">
        <f t="shared" si="3"/>
        <v>9</v>
      </c>
      <c r="X21" s="72">
        <f t="array" aca="1" ref="X21" ca="1">MATCH($V21,SMALL(IF(FREQUENCY(MATCH($V$21:$V$25,$V$21:$V$25,0),ROW($V$21:$V$25)-ROW($V$21)+1),$V$21:$V$25),ROW(INDIRECT("1:"&amp;SUM(1/COUNTIF($V$21:$V$25,$V$21:$V$25))))),0)</f>
        <v>3</v>
      </c>
      <c r="Y21" s="72">
        <f t="array" aca="1" ref="Y21" ca="1">MATCH((W21&amp;X21)+0,LARGE(($W$21:$W$25&amp;$X$21:$X$25)+0,ROW(INDIRECT("1:"&amp;COUNT($X$21:$X$25)))),0)</f>
        <v>2</v>
      </c>
      <c r="Z21" s="79">
        <f ca="1">SUMPRODUCT(--(Y21&gt;$Y$21:$Y$25))+COUNTIF(Y$21:Y21,Y21)</f>
        <v>2</v>
      </c>
    </row>
    <row r="22" spans="1:26" x14ac:dyDescent="0.55000000000000004">
      <c r="A22" s="60" t="s">
        <v>64</v>
      </c>
      <c r="B22" s="60">
        <v>2</v>
      </c>
      <c r="C22" s="58" t="str">
        <f t="shared" ref="C22:C25" ca="1" si="8">INDEX($O$21:$O$25,MATCH(B22,$Z$21:$Z$25,0))</f>
        <v>บาห์เรน</v>
      </c>
      <c r="D22" s="60">
        <f t="shared" ca="1" si="7"/>
        <v>5</v>
      </c>
      <c r="E22" s="60">
        <f t="shared" ca="1" si="7"/>
        <v>2</v>
      </c>
      <c r="F22" s="60">
        <f t="shared" ca="1" si="7"/>
        <v>3</v>
      </c>
      <c r="G22" s="60">
        <f t="shared" ca="1" si="7"/>
        <v>0</v>
      </c>
      <c r="H22" s="60">
        <f t="shared" ca="1" si="7"/>
        <v>3</v>
      </c>
      <c r="I22" s="60">
        <f t="shared" ca="1" si="7"/>
        <v>1</v>
      </c>
      <c r="J22" s="60">
        <f t="shared" ca="1" si="7"/>
        <v>2</v>
      </c>
      <c r="K22" s="60">
        <f t="shared" ca="1" si="7"/>
        <v>9</v>
      </c>
      <c r="N22" s="70" t="str">
        <f>CONCATENATE($A$21,ROWS($N$21:N22))</f>
        <v>C2</v>
      </c>
      <c r="O22" s="71" t="s">
        <v>19</v>
      </c>
      <c r="P22" s="72">
        <f>COUNTIF(การแข่งขัน!$T$4:$U$165,กลุ่ม!$O22)</f>
        <v>5</v>
      </c>
      <c r="Q22" s="72">
        <f>COUNTIF(การแข่งขัน!$O$4:$P$198,CONCATENATE(กลุ่ม!$O22," ",กลุ่ม!Q$4))</f>
        <v>0</v>
      </c>
      <c r="R22" s="72">
        <f>COUNTIF(การแข่งขัน!$O$4:$P$198,CONCATENATE(กลุ่ม!$O22," ",กลุ่ม!R$4))</f>
        <v>1</v>
      </c>
      <c r="S22" s="72">
        <f>COUNTIF(การแข่งขัน!$O$4:$P$198,CONCATENATE(กลุ่ม!$O22," ",กลุ่ม!S$4))</f>
        <v>4</v>
      </c>
      <c r="T22" s="72">
        <f>SUMIF(การแข่งขัน!$E$4:$E$198,กลุ่ม!$O22,การแข่งขัน!$Q$4:$Q$198)+SUMIF(การแข่งขัน!$J$4:$J$198,กลุ่ม!$O22,การแข่งขัน!$R$4:$R$198)</f>
        <v>1</v>
      </c>
      <c r="U22" s="72">
        <f>SUMIF(การแข่งขัน!$E$4:$E$198,กลุ่ม!$O22,การแข่งขัน!$R$4:$R$198)+SUMIF(การแข่งขัน!$J$4:$J$198,กลุ่ม!$O22,การแข่งขัน!$Q$4:$Q$198)</f>
        <v>22</v>
      </c>
      <c r="V22" s="72">
        <f t="shared" ref="V22:V25" si="9">T22-U22</f>
        <v>-21</v>
      </c>
      <c r="W22" s="73">
        <f t="shared" si="3"/>
        <v>1</v>
      </c>
      <c r="X22" s="72">
        <f t="array" aca="1" ref="X22" ca="1">MATCH($V22,SMALL(IF(FREQUENCY(MATCH($V$21:$V$25,$V$21:$V$25,0),ROW($V$21:$V$25)-ROW($V$21)+1),$V$21:$V$25),ROW(INDIRECT("1:"&amp;SUM(1/COUNTIF($V$21:$V$25,$V$21:$V$25))))),0)</f>
        <v>1</v>
      </c>
      <c r="Y22" s="72">
        <f t="array" aca="1" ref="Y22" ca="1">MATCH((W22&amp;X22)+0,LARGE(($W$21:$W$25&amp;$X$21:$X$25)+0,ROW(INDIRECT("1:"&amp;COUNT($X$21:$X$25)))),0)</f>
        <v>5</v>
      </c>
      <c r="Z22" s="79">
        <f ca="1">SUMPRODUCT(--(Y22&gt;$Y$21:$Y$25))+COUNTIF(Y$21:Y22,Y22)</f>
        <v>5</v>
      </c>
    </row>
    <row r="23" spans="1:26" x14ac:dyDescent="0.55000000000000004">
      <c r="A23" s="60" t="s">
        <v>64</v>
      </c>
      <c r="B23" s="60">
        <v>3</v>
      </c>
      <c r="C23" s="58" t="str">
        <f t="shared" ca="1" si="8"/>
        <v>อิหร่าน</v>
      </c>
      <c r="D23" s="60">
        <f t="shared" ca="1" si="7"/>
        <v>4</v>
      </c>
      <c r="E23" s="60">
        <f t="shared" ca="1" si="7"/>
        <v>2</v>
      </c>
      <c r="F23" s="60">
        <f t="shared" ca="1" si="7"/>
        <v>0</v>
      </c>
      <c r="G23" s="60">
        <f t="shared" ca="1" si="7"/>
        <v>2</v>
      </c>
      <c r="H23" s="60">
        <f t="shared" ca="1" si="7"/>
        <v>17</v>
      </c>
      <c r="I23" s="60">
        <f t="shared" ca="1" si="7"/>
        <v>3</v>
      </c>
      <c r="J23" s="60">
        <f t="shared" ca="1" si="7"/>
        <v>14</v>
      </c>
      <c r="K23" s="60">
        <f t="shared" ca="1" si="7"/>
        <v>6</v>
      </c>
      <c r="N23" s="70" t="str">
        <f>CONCATENATE($A$21,ROWS($N$21:N23))</f>
        <v>C3</v>
      </c>
      <c r="O23" s="71" t="s">
        <v>20</v>
      </c>
      <c r="P23" s="72">
        <f>COUNTIF(การแข่งขัน!$T$4:$U$165,กลุ่ม!$O23)</f>
        <v>5</v>
      </c>
      <c r="Q23" s="72">
        <f>COUNTIF(การแข่งขัน!$O$4:$P$198,CONCATENATE(กลุ่ม!$O23," ",กลุ่ม!Q$4))</f>
        <v>1</v>
      </c>
      <c r="R23" s="72">
        <f>COUNTIF(การแข่งขัน!$O$4:$P$198,CONCATENATE(กลุ่ม!$O23," ",กลุ่ม!R$4))</f>
        <v>2</v>
      </c>
      <c r="S23" s="72">
        <f>COUNTIF(การแข่งขัน!$O$4:$P$198,CONCATENATE(กลุ่ม!$O23," ",กลุ่ม!S$4))</f>
        <v>2</v>
      </c>
      <c r="T23" s="72">
        <f>SUMIF(การแข่งขัน!$E$4:$E$198,กลุ่ม!$O23,การแข่งขัน!$Q$4:$Q$198)+SUMIF(การแข่งขัน!$J$4:$J$198,กลุ่ม!$O23,การแข่งขัน!$R$4:$R$198)</f>
        <v>3</v>
      </c>
      <c r="U23" s="72">
        <f>SUMIF(การแข่งขัน!$E$4:$E$198,กลุ่ม!$O23,การแข่งขัน!$R$4:$R$198)+SUMIF(การแข่งขัน!$J$4:$J$198,กลุ่ม!$O23,การแข่งขัน!$Q$4:$Q$198)</f>
        <v>5</v>
      </c>
      <c r="V23" s="72">
        <f t="shared" si="9"/>
        <v>-2</v>
      </c>
      <c r="W23" s="73">
        <f t="shared" si="3"/>
        <v>5</v>
      </c>
      <c r="X23" s="72">
        <f t="array" aca="1" ref="X23" ca="1">MATCH($V23,SMALL(IF(FREQUENCY(MATCH($V$21:$V$25,$V$21:$V$25,0),ROW($V$21:$V$25)-ROW($V$21)+1),$V$21:$V$25),ROW(INDIRECT("1:"&amp;SUM(1/COUNTIF($V$21:$V$25,$V$21:$V$25))))),0)</f>
        <v>2</v>
      </c>
      <c r="Y23" s="72">
        <f t="array" aca="1" ref="Y23" ca="1">MATCH((W23&amp;X23)+0,LARGE(($W$21:$W$25&amp;$X$21:$X$25)+0,ROW(INDIRECT("1:"&amp;COUNT($X$21:$X$25)))),0)</f>
        <v>4</v>
      </c>
      <c r="Z23" s="79">
        <f ca="1">SUMPRODUCT(--(Y23&gt;$Y$21:$Y$25))+COUNTIF(Y$21:Y23,Y23)</f>
        <v>4</v>
      </c>
    </row>
    <row r="24" spans="1:26" x14ac:dyDescent="0.55000000000000004">
      <c r="A24" s="60" t="s">
        <v>64</v>
      </c>
      <c r="B24" s="60">
        <v>4</v>
      </c>
      <c r="C24" s="58" t="str">
        <f t="shared" ca="1" si="8"/>
        <v>ฮ่องกง</v>
      </c>
      <c r="D24" s="60">
        <f t="shared" ca="1" si="7"/>
        <v>5</v>
      </c>
      <c r="E24" s="60">
        <f t="shared" ca="1" si="7"/>
        <v>1</v>
      </c>
      <c r="F24" s="60">
        <f t="shared" ca="1" si="7"/>
        <v>2</v>
      </c>
      <c r="G24" s="60">
        <f t="shared" ca="1" si="7"/>
        <v>2</v>
      </c>
      <c r="H24" s="60">
        <f t="shared" ca="1" si="7"/>
        <v>3</v>
      </c>
      <c r="I24" s="60">
        <f t="shared" ca="1" si="7"/>
        <v>5</v>
      </c>
      <c r="J24" s="60">
        <f t="shared" ca="1" si="7"/>
        <v>-2</v>
      </c>
      <c r="K24" s="60">
        <f t="shared" ca="1" si="7"/>
        <v>5</v>
      </c>
      <c r="N24" s="70" t="str">
        <f>CONCATENATE($A$21,ROWS($N$21:N24))</f>
        <v>C4</v>
      </c>
      <c r="O24" s="71" t="s">
        <v>21</v>
      </c>
      <c r="P24" s="72">
        <f>COUNTIF(การแข่งขัน!$T$4:$U$165,กลุ่ม!$O24)</f>
        <v>5</v>
      </c>
      <c r="Q24" s="72">
        <f>COUNTIF(การแข่งขัน!$O$4:$P$198,CONCATENATE(กลุ่ม!$O24," ",กลุ่ม!Q$4))</f>
        <v>3</v>
      </c>
      <c r="R24" s="72">
        <f>COUNTIF(การแข่งขัน!$O$4:$P$198,CONCATENATE(กลุ่ม!$O24," ",กลุ่ม!R$4))</f>
        <v>2</v>
      </c>
      <c r="S24" s="72">
        <f>COUNTIF(การแข่งขัน!$O$4:$P$198,CONCATENATE(กลุ่ม!$O24," ",กลุ่ม!S$4))</f>
        <v>0</v>
      </c>
      <c r="T24" s="72">
        <f>SUMIF(การแข่งขัน!$E$4:$E$198,กลุ่ม!$O24,การแข่งขัน!$Q$4:$Q$198)+SUMIF(การแข่งขัน!$J$4:$J$198,กลุ่ม!$O24,การแข่งขัน!$R$4:$R$198)</f>
        <v>9</v>
      </c>
      <c r="U24" s="72">
        <f>SUMIF(การแข่งขัน!$E$4:$E$198,กลุ่ม!$O24,การแข่งขัน!$R$4:$R$198)+SUMIF(การแข่งขัน!$J$4:$J$198,กลุ่ม!$O24,การแข่งขัน!$Q$4:$Q$198)</f>
        <v>2</v>
      </c>
      <c r="V24" s="72">
        <f t="shared" si="9"/>
        <v>7</v>
      </c>
      <c r="W24" s="73">
        <f t="shared" si="3"/>
        <v>11</v>
      </c>
      <c r="X24" s="72">
        <f t="array" aca="1" ref="X24" ca="1">MATCH($V24,SMALL(IF(FREQUENCY(MATCH($V$21:$V$25,$V$21:$V$25,0),ROW($V$21:$V$25)-ROW($V$21)+1),$V$21:$V$25),ROW(INDIRECT("1:"&amp;SUM(1/COUNTIF($V$21:$V$25,$V$21:$V$25))))),0)</f>
        <v>4</v>
      </c>
      <c r="Y24" s="72">
        <f t="array" aca="1" ref="Y24" ca="1">MATCH((W24&amp;X24)+0,LARGE(($W$21:$W$25&amp;$X$21:$X$25)+0,ROW(INDIRECT("1:"&amp;COUNT($X$21:$X$25)))),0)</f>
        <v>1</v>
      </c>
      <c r="Z24" s="79">
        <f ca="1">SUMPRODUCT(--(Y24&gt;$Y$21:$Y$25))+COUNTIF(Y$21:Y24,Y24)</f>
        <v>1</v>
      </c>
    </row>
    <row r="25" spans="1:26" x14ac:dyDescent="0.55000000000000004">
      <c r="A25" s="60" t="s">
        <v>64</v>
      </c>
      <c r="B25" s="60">
        <v>5</v>
      </c>
      <c r="C25" s="58" t="str">
        <f t="shared" ca="1" si="8"/>
        <v>กัมพูชา</v>
      </c>
      <c r="D25" s="60">
        <f t="shared" ca="1" si="7"/>
        <v>5</v>
      </c>
      <c r="E25" s="60">
        <f t="shared" ca="1" si="7"/>
        <v>0</v>
      </c>
      <c r="F25" s="60">
        <f t="shared" ca="1" si="7"/>
        <v>1</v>
      </c>
      <c r="G25" s="60">
        <f t="shared" ca="1" si="7"/>
        <v>4</v>
      </c>
      <c r="H25" s="60">
        <f t="shared" ca="1" si="7"/>
        <v>1</v>
      </c>
      <c r="I25" s="60">
        <f t="shared" ca="1" si="7"/>
        <v>22</v>
      </c>
      <c r="J25" s="60">
        <f t="shared" ca="1" si="7"/>
        <v>-21</v>
      </c>
      <c r="K25" s="60">
        <f t="shared" ca="1" si="7"/>
        <v>1</v>
      </c>
      <c r="N25" s="70" t="str">
        <f>CONCATENATE($A$21,ROWS($N$21:N25))</f>
        <v>C5</v>
      </c>
      <c r="O25" s="71" t="s">
        <v>22</v>
      </c>
      <c r="P25" s="72">
        <f>COUNTIF(การแข่งขัน!$T$4:$U$165,กลุ่ม!$O25)</f>
        <v>4</v>
      </c>
      <c r="Q25" s="72">
        <f>COUNTIF(การแข่งขัน!$O$4:$P$198,CONCATENATE(กลุ่ม!$O25," ",กลุ่ม!Q$4))</f>
        <v>2</v>
      </c>
      <c r="R25" s="72">
        <f>COUNTIF(การแข่งขัน!$O$4:$P$198,CONCATENATE(กลุ่ม!$O25," ",กลุ่ม!R$4))</f>
        <v>0</v>
      </c>
      <c r="S25" s="72">
        <f>COUNTIF(การแข่งขัน!$O$4:$P$198,CONCATENATE(กลุ่ม!$O25," ",กลุ่ม!S$4))</f>
        <v>2</v>
      </c>
      <c r="T25" s="72">
        <f>SUMIF(การแข่งขัน!$E$4:$E$198,กลุ่ม!$O25,การแข่งขัน!$Q$4:$Q$198)+SUMIF(การแข่งขัน!$J$4:$J$198,กลุ่ม!$O25,การแข่งขัน!$R$4:$R$198)</f>
        <v>17</v>
      </c>
      <c r="U25" s="72">
        <f>SUMIF(การแข่งขัน!$E$4:$E$198,กลุ่ม!$O25,การแข่งขัน!$R$4:$R$198)+SUMIF(การแข่งขัน!$J$4:$J$198,กลุ่ม!$O25,การแข่งขัน!$Q$4:$Q$198)</f>
        <v>3</v>
      </c>
      <c r="V25" s="72">
        <f t="shared" si="9"/>
        <v>14</v>
      </c>
      <c r="W25" s="73">
        <f t="shared" si="3"/>
        <v>6</v>
      </c>
      <c r="X25" s="72">
        <f t="array" aca="1" ref="X25" ca="1">MATCH($V25,SMALL(IF(FREQUENCY(MATCH($V$21:$V$25,$V$21:$V$25,0),ROW($V$21:$V$25)-ROW($V$21)+1),$V$21:$V$25),ROW(INDIRECT("1:"&amp;SUM(1/COUNTIF($V$21:$V$25,$V$21:$V$25))))),0)</f>
        <v>5</v>
      </c>
      <c r="Y25" s="72">
        <f t="array" aca="1" ref="Y25" ca="1">MATCH((W25&amp;X25)+0,LARGE(($W$21:$W$25&amp;$X$21:$X$25)+0,ROW(INDIRECT("1:"&amp;COUNT($X$21:$X$25)))),0)</f>
        <v>3</v>
      </c>
      <c r="Z25" s="79">
        <f ca="1">SUMPRODUCT(--(Y25&gt;$Y$21:$Y$25))+COUNTIF(Y$21:Y25,Y25)</f>
        <v>3</v>
      </c>
    </row>
    <row r="26" spans="1:26" x14ac:dyDescent="0.55000000000000004">
      <c r="W26" s="75"/>
    </row>
    <row r="27" spans="1:26" x14ac:dyDescent="0.55000000000000004">
      <c r="A27" s="65" t="s">
        <v>133</v>
      </c>
      <c r="B27" s="65" t="s">
        <v>134</v>
      </c>
      <c r="C27" s="68" t="s">
        <v>126</v>
      </c>
      <c r="D27" s="68" t="s">
        <v>123</v>
      </c>
      <c r="E27" s="68" t="s">
        <v>45</v>
      </c>
      <c r="F27" s="68" t="s">
        <v>46</v>
      </c>
      <c r="G27" s="68" t="s">
        <v>47</v>
      </c>
      <c r="H27" s="68" t="s">
        <v>48</v>
      </c>
      <c r="I27" s="68" t="s">
        <v>49</v>
      </c>
      <c r="J27" s="68" t="s">
        <v>124</v>
      </c>
      <c r="K27" s="68" t="s">
        <v>122</v>
      </c>
      <c r="N27" s="67" t="s">
        <v>125</v>
      </c>
      <c r="O27" s="68" t="s">
        <v>126</v>
      </c>
      <c r="P27" s="68" t="s">
        <v>123</v>
      </c>
      <c r="Q27" s="68" t="s">
        <v>45</v>
      </c>
      <c r="R27" s="68" t="s">
        <v>46</v>
      </c>
      <c r="S27" s="68" t="s">
        <v>47</v>
      </c>
      <c r="T27" s="68" t="s">
        <v>48</v>
      </c>
      <c r="U27" s="68" t="s">
        <v>49</v>
      </c>
      <c r="V27" s="68" t="s">
        <v>124</v>
      </c>
      <c r="W27" s="68" t="s">
        <v>122</v>
      </c>
      <c r="X27" s="68" t="s">
        <v>129</v>
      </c>
      <c r="Y27" s="68" t="s">
        <v>132</v>
      </c>
      <c r="Z27" s="68" t="s">
        <v>132</v>
      </c>
    </row>
    <row r="28" spans="1:26" x14ac:dyDescent="0.55000000000000004">
      <c r="A28" s="66" t="s">
        <v>54</v>
      </c>
      <c r="B28" s="66" t="s">
        <v>0</v>
      </c>
      <c r="C28" s="66" t="s">
        <v>1</v>
      </c>
      <c r="D28" s="66" t="s">
        <v>7</v>
      </c>
      <c r="E28" s="66" t="s">
        <v>110</v>
      </c>
      <c r="F28" s="66" t="s">
        <v>111</v>
      </c>
      <c r="G28" s="66" t="s">
        <v>112</v>
      </c>
      <c r="H28" s="66" t="s">
        <v>8</v>
      </c>
      <c r="I28" s="66" t="s">
        <v>9</v>
      </c>
      <c r="J28" s="66" t="s">
        <v>10</v>
      </c>
      <c r="K28" s="66" t="s">
        <v>11</v>
      </c>
      <c r="N28" s="74" t="s">
        <v>113</v>
      </c>
      <c r="O28" s="74" t="s">
        <v>1</v>
      </c>
      <c r="P28" s="74" t="s">
        <v>7</v>
      </c>
      <c r="Q28" s="74" t="s">
        <v>110</v>
      </c>
      <c r="R28" s="74" t="s">
        <v>111</v>
      </c>
      <c r="S28" s="74" t="s">
        <v>112</v>
      </c>
      <c r="T28" s="74" t="s">
        <v>8</v>
      </c>
      <c r="U28" s="74" t="s">
        <v>9</v>
      </c>
      <c r="V28" s="74" t="s">
        <v>10</v>
      </c>
      <c r="W28" s="74" t="s">
        <v>128</v>
      </c>
      <c r="X28" s="69" t="s">
        <v>130</v>
      </c>
      <c r="Y28" s="69" t="s">
        <v>131</v>
      </c>
      <c r="Z28" s="78" t="s">
        <v>131</v>
      </c>
    </row>
    <row r="29" spans="1:26" x14ac:dyDescent="0.55000000000000004">
      <c r="A29" s="82" t="s">
        <v>51</v>
      </c>
      <c r="B29" s="59">
        <v>1</v>
      </c>
      <c r="C29" s="58" t="str">
        <f ca="1">INDEX($O$29:$O$33,MATCH(B29,$Z$29:$Z$33,0))</f>
        <v>อุซเบกิสถาน</v>
      </c>
      <c r="D29" s="59">
        <f t="shared" ref="D29:K33" ca="1" si="10">INDEX(P$29:P$33,MATCH($C29,$O$29:$O$33,0))</f>
        <v>5</v>
      </c>
      <c r="E29" s="59">
        <f t="shared" ca="1" si="10"/>
        <v>3</v>
      </c>
      <c r="F29" s="59">
        <f t="shared" ca="1" si="10"/>
        <v>0</v>
      </c>
      <c r="G29" s="59">
        <f t="shared" ca="1" si="10"/>
        <v>2</v>
      </c>
      <c r="H29" s="59">
        <f t="shared" ca="1" si="10"/>
        <v>12</v>
      </c>
      <c r="I29" s="59">
        <f t="shared" ca="1" si="10"/>
        <v>6</v>
      </c>
      <c r="J29" s="59">
        <f t="shared" ca="1" si="10"/>
        <v>6</v>
      </c>
      <c r="K29" s="59">
        <f t="shared" ca="1" si="10"/>
        <v>9</v>
      </c>
      <c r="N29" s="70" t="str">
        <f>CONCATENATE($A$29,ROWS($N$29:N29))</f>
        <v>D1</v>
      </c>
      <c r="O29" s="76" t="s">
        <v>23</v>
      </c>
      <c r="P29" s="72">
        <f>COUNTIF(การแข่งขัน!$T$4:$U$165,กลุ่ม!$O29)</f>
        <v>5</v>
      </c>
      <c r="Q29" s="72">
        <f>COUNTIF(การแข่งขัน!$O$4:$P$198,CONCATENATE(กลุ่ม!$O29," ",กลุ่ม!Q$4))</f>
        <v>1</v>
      </c>
      <c r="R29" s="72">
        <f>COUNTIF(การแข่งขัน!$O$4:$P$198,CONCATENATE(กลุ่ม!$O29," ",กลุ่ม!R$4))</f>
        <v>1</v>
      </c>
      <c r="S29" s="72">
        <f>COUNTIF(การแข่งขัน!$O$4:$P$198,CONCATENATE(กลุ่ม!$O29," ",กลุ่ม!S$4))</f>
        <v>3</v>
      </c>
      <c r="T29" s="72">
        <f>SUMIF(การแข่งขัน!$E$4:$E$198,กลุ่ม!$O29,การแข่งขัน!$Q$4:$Q$198)+SUMIF(การแข่งขัน!$J$4:$J$198,กลุ่ม!$O29,การแข่งขัน!$R$4:$R$198)</f>
        <v>3</v>
      </c>
      <c r="U29" s="72">
        <f>SUMIF(การแข่งขัน!$E$4:$E$198,กลุ่ม!$O29,การแข่งขัน!$R$4:$R$198)+SUMIF(การแข่งขัน!$J$4:$J$198,กลุ่ม!$O29,การแข่งขัน!$Q$4:$Q$198)</f>
        <v>5</v>
      </c>
      <c r="V29" s="72">
        <f>T29-U29</f>
        <v>-2</v>
      </c>
      <c r="W29" s="73">
        <f t="shared" si="3"/>
        <v>4</v>
      </c>
      <c r="X29" s="72">
        <f t="array" aca="1" ref="X29" ca="1">MATCH($V29,SMALL(IF(FREQUENCY(MATCH($V$29:$V$33,$V$29:$V$33,0),ROW($V$29:$V$33)-ROW($V$29)+1),$V$29:$V$33),ROW(INDIRECT("1:"&amp;SUM(1/COUNTIF($V$29:$V$33,$V$29:$V$33))))),0)</f>
        <v>3</v>
      </c>
      <c r="Y29" s="72">
        <f t="array" aca="1" ref="Y29" ca="1">MATCH((W29&amp;X29)+0,LARGE(($W$29:$W$33&amp;$X$29:$X$33)+0,ROW(INDIRECT("1:"&amp;COUNT($X$29:$X$33)))),0)</f>
        <v>5</v>
      </c>
      <c r="Z29" s="79">
        <f ca="1">SUMPRODUCT(--(Y29&gt;$Y$29:$Y$33))+COUNTIF(Y$29:Y29,Y29)</f>
        <v>5</v>
      </c>
    </row>
    <row r="30" spans="1:26" x14ac:dyDescent="0.55000000000000004">
      <c r="A30" s="59" t="s">
        <v>51</v>
      </c>
      <c r="B30" s="59">
        <v>2</v>
      </c>
      <c r="C30" s="58" t="str">
        <f t="shared" ref="C30:C33" ca="1" si="11">INDEX($O$29:$O$33,MATCH(B30,$Z$29:$Z$33,0))</f>
        <v>ซาอุดิอาระเบีย</v>
      </c>
      <c r="D30" s="59">
        <f t="shared" ca="1" si="10"/>
        <v>4</v>
      </c>
      <c r="E30" s="59">
        <f t="shared" ca="1" si="10"/>
        <v>2</v>
      </c>
      <c r="F30" s="59">
        <f t="shared" ca="1" si="10"/>
        <v>2</v>
      </c>
      <c r="G30" s="59">
        <f t="shared" ca="1" si="10"/>
        <v>0</v>
      </c>
      <c r="H30" s="59">
        <f t="shared" ca="1" si="10"/>
        <v>8</v>
      </c>
      <c r="I30" s="59">
        <f t="shared" ca="1" si="10"/>
        <v>4</v>
      </c>
      <c r="J30" s="59">
        <f t="shared" ca="1" si="10"/>
        <v>4</v>
      </c>
      <c r="K30" s="59">
        <f t="shared" ca="1" si="10"/>
        <v>8</v>
      </c>
      <c r="N30" s="70" t="str">
        <f>CONCATENATE($A$29,ROWS($N$29:N30))</f>
        <v>D2</v>
      </c>
      <c r="O30" s="76" t="s">
        <v>24</v>
      </c>
      <c r="P30" s="72">
        <f>COUNTIF(การแข่งขัน!$T$4:$U$165,กลุ่ม!$O30)</f>
        <v>5</v>
      </c>
      <c r="Q30" s="72">
        <f>COUNTIF(การแข่งขัน!$O$4:$P$198,CONCATENATE(กลุ่ม!$O30," ",กลุ่ม!Q$4))</f>
        <v>1</v>
      </c>
      <c r="R30" s="72">
        <f>COUNTIF(การแข่งขัน!$O$4:$P$198,CONCATENATE(กลุ่ม!$O30," ",กลุ่ม!R$4))</f>
        <v>2</v>
      </c>
      <c r="S30" s="72">
        <f>COUNTIF(การแข่งขัน!$O$4:$P$198,CONCATENATE(กลุ่ม!$O30," ",กลุ่ม!S$4))</f>
        <v>2</v>
      </c>
      <c r="T30" s="72">
        <f>SUMIF(การแข่งขัน!$E$4:$E$198,กลุ่ม!$O30,การแข่งขัน!$Q$4:$Q$198)+SUMIF(การแข่งขัน!$J$4:$J$198,กลุ่ม!$O30,การแข่งขัน!$R$4:$R$198)</f>
        <v>6</v>
      </c>
      <c r="U30" s="72">
        <f>SUMIF(การแข่งขัน!$E$4:$E$198,กลุ่ม!$O30,การแข่งขัน!$R$4:$R$198)+SUMIF(การแข่งขัน!$J$4:$J$198,กลุ่ม!$O30,การแข่งขัน!$Q$4:$Q$198)</f>
        <v>11</v>
      </c>
      <c r="V30" s="72">
        <f t="shared" ref="V30:V33" si="12">T30-U30</f>
        <v>-5</v>
      </c>
      <c r="W30" s="73">
        <f t="shared" si="3"/>
        <v>5</v>
      </c>
      <c r="X30" s="72">
        <f t="array" aca="1" ref="X30" ca="1">MATCH($V30,SMALL(IF(FREQUENCY(MATCH($V$29:$V$33,$V$29:$V$33,0),ROW($V$29:$V$33)-ROW($V$29)+1),$V$29:$V$33),ROW(INDIRECT("1:"&amp;SUM(1/COUNTIF($V$29:$V$33,$V$29:$V$33))))),0)</f>
        <v>1</v>
      </c>
      <c r="Y30" s="72">
        <f t="array" aca="1" ref="Y30" ca="1">MATCH((W30&amp;X30)+0,LARGE(($W$29:$W$33&amp;$X$29:$X$33)+0,ROW(INDIRECT("1:"&amp;COUNT($X$29:$X$33)))),0)</f>
        <v>4</v>
      </c>
      <c r="Z30" s="79">
        <f ca="1">SUMPRODUCT(--(Y30&gt;$Y$29:$Y$33))+COUNTIF(Y$29:Y30,Y30)</f>
        <v>4</v>
      </c>
    </row>
    <row r="31" spans="1:26" x14ac:dyDescent="0.55000000000000004">
      <c r="A31" s="59" t="s">
        <v>51</v>
      </c>
      <c r="B31" s="59">
        <v>3</v>
      </c>
      <c r="C31" s="58" t="str">
        <f t="shared" ca="1" si="11"/>
        <v>สิงคโปร์</v>
      </c>
      <c r="D31" s="59">
        <f t="shared" ca="1" si="10"/>
        <v>5</v>
      </c>
      <c r="E31" s="59">
        <f t="shared" ca="1" si="10"/>
        <v>2</v>
      </c>
      <c r="F31" s="59">
        <f t="shared" ca="1" si="10"/>
        <v>1</v>
      </c>
      <c r="G31" s="59">
        <f t="shared" ca="1" si="10"/>
        <v>2</v>
      </c>
      <c r="H31" s="59">
        <f t="shared" ca="1" si="10"/>
        <v>7</v>
      </c>
      <c r="I31" s="59">
        <f t="shared" ca="1" si="10"/>
        <v>10</v>
      </c>
      <c r="J31" s="59">
        <f t="shared" ca="1" si="10"/>
        <v>-3</v>
      </c>
      <c r="K31" s="59">
        <f t="shared" ca="1" si="10"/>
        <v>7</v>
      </c>
      <c r="N31" s="70" t="str">
        <f>CONCATENATE($A$29,ROWS($N$29:N31))</f>
        <v>D3</v>
      </c>
      <c r="O31" s="76" t="s">
        <v>25</v>
      </c>
      <c r="P31" s="72">
        <f>COUNTIF(การแข่งขัน!$T$4:$U$165,กลุ่ม!$O31)</f>
        <v>5</v>
      </c>
      <c r="Q31" s="72">
        <f>COUNTIF(การแข่งขัน!$O$4:$P$198,CONCATENATE(กลุ่ม!$O31," ",กลุ่ม!Q$4))</f>
        <v>2</v>
      </c>
      <c r="R31" s="72">
        <f>COUNTIF(การแข่งขัน!$O$4:$P$198,CONCATENATE(กลุ่ม!$O31," ",กลุ่ม!R$4))</f>
        <v>1</v>
      </c>
      <c r="S31" s="72">
        <f>COUNTIF(การแข่งขัน!$O$4:$P$198,CONCATENATE(กลุ่ม!$O31," ",กลุ่ม!S$4))</f>
        <v>2</v>
      </c>
      <c r="T31" s="72">
        <f>SUMIF(การแข่งขัน!$E$4:$E$198,กลุ่ม!$O31,การแข่งขัน!$Q$4:$Q$198)+SUMIF(การแข่งขัน!$J$4:$J$198,กลุ่ม!$O31,การแข่งขัน!$R$4:$R$198)</f>
        <v>7</v>
      </c>
      <c r="U31" s="72">
        <f>SUMIF(การแข่งขัน!$E$4:$E$198,กลุ่ม!$O31,การแข่งขัน!$R$4:$R$198)+SUMIF(การแข่งขัน!$J$4:$J$198,กลุ่ม!$O31,การแข่งขัน!$Q$4:$Q$198)</f>
        <v>10</v>
      </c>
      <c r="V31" s="72">
        <f t="shared" si="12"/>
        <v>-3</v>
      </c>
      <c r="W31" s="73">
        <f t="shared" si="3"/>
        <v>7</v>
      </c>
      <c r="X31" s="72">
        <f t="array" aca="1" ref="X31" ca="1">MATCH($V31,SMALL(IF(FREQUENCY(MATCH($V$29:$V$33,$V$29:$V$33,0),ROW($V$29:$V$33)-ROW($V$29)+1),$V$29:$V$33),ROW(INDIRECT("1:"&amp;SUM(1/COUNTIF($V$29:$V$33,$V$29:$V$33))))),0)</f>
        <v>2</v>
      </c>
      <c r="Y31" s="72">
        <f t="array" aca="1" ref="Y31" ca="1">MATCH((W31&amp;X31)+0,LARGE(($W$29:$W$33&amp;$X$29:$X$33)+0,ROW(INDIRECT("1:"&amp;COUNT($X$29:$X$33)))),0)</f>
        <v>3</v>
      </c>
      <c r="Z31" s="79">
        <f ca="1">SUMPRODUCT(--(Y31&gt;$Y$29:$Y$33))+COUNTIF(Y$29:Y31,Y31)</f>
        <v>3</v>
      </c>
    </row>
    <row r="32" spans="1:26" x14ac:dyDescent="0.55000000000000004">
      <c r="A32" s="59" t="s">
        <v>51</v>
      </c>
      <c r="B32" s="59">
        <v>4</v>
      </c>
      <c r="C32" s="58" t="str">
        <f t="shared" ca="1" si="11"/>
        <v>เยเมน</v>
      </c>
      <c r="D32" s="59">
        <f t="shared" ca="1" si="10"/>
        <v>5</v>
      </c>
      <c r="E32" s="59">
        <f t="shared" ca="1" si="10"/>
        <v>1</v>
      </c>
      <c r="F32" s="59">
        <f t="shared" ca="1" si="10"/>
        <v>2</v>
      </c>
      <c r="G32" s="59">
        <f t="shared" ca="1" si="10"/>
        <v>2</v>
      </c>
      <c r="H32" s="59">
        <f t="shared" ca="1" si="10"/>
        <v>6</v>
      </c>
      <c r="I32" s="59">
        <f t="shared" ca="1" si="10"/>
        <v>11</v>
      </c>
      <c r="J32" s="59">
        <f t="shared" ca="1" si="10"/>
        <v>-5</v>
      </c>
      <c r="K32" s="59">
        <f t="shared" ca="1" si="10"/>
        <v>5</v>
      </c>
      <c r="N32" s="70" t="str">
        <f>CONCATENATE($A$29,ROWS($N$29:N32))</f>
        <v>D4</v>
      </c>
      <c r="O32" s="76" t="s">
        <v>91</v>
      </c>
      <c r="P32" s="72">
        <f>COUNTIF(การแข่งขัน!$T$4:$U$165,กลุ่ม!$O32)</f>
        <v>4</v>
      </c>
      <c r="Q32" s="72">
        <f>COUNTIF(การแข่งขัน!$O$4:$P$198,CONCATENATE(กลุ่ม!$O32," ",กลุ่ม!Q$4))</f>
        <v>2</v>
      </c>
      <c r="R32" s="72">
        <f>COUNTIF(การแข่งขัน!$O$4:$P$198,CONCATENATE(กลุ่ม!$O32," ",กลุ่ม!R$4))</f>
        <v>2</v>
      </c>
      <c r="S32" s="72">
        <f>COUNTIF(การแข่งขัน!$O$4:$P$198,CONCATENATE(กลุ่ม!$O32," ",กลุ่ม!S$4))</f>
        <v>0</v>
      </c>
      <c r="T32" s="72">
        <f>SUMIF(การแข่งขัน!$E$4:$E$198,กลุ่ม!$O32,การแข่งขัน!$Q$4:$Q$198)+SUMIF(การแข่งขัน!$J$4:$J$198,กลุ่ม!$O32,การแข่งขัน!$R$4:$R$198)</f>
        <v>8</v>
      </c>
      <c r="U32" s="72">
        <f>SUMIF(การแข่งขัน!$E$4:$E$198,กลุ่ม!$O32,การแข่งขัน!$R$4:$R$198)+SUMIF(การแข่งขัน!$J$4:$J$198,กลุ่ม!$O32,การแข่งขัน!$Q$4:$Q$198)</f>
        <v>4</v>
      </c>
      <c r="V32" s="72">
        <f t="shared" si="12"/>
        <v>4</v>
      </c>
      <c r="W32" s="73">
        <f t="shared" si="3"/>
        <v>8</v>
      </c>
      <c r="X32" s="72">
        <f t="array" aca="1" ref="X32" ca="1">MATCH($V32,SMALL(IF(FREQUENCY(MATCH($V$29:$V$33,$V$29:$V$33,0),ROW($V$29:$V$33)-ROW($V$29)+1),$V$29:$V$33),ROW(INDIRECT("1:"&amp;SUM(1/COUNTIF($V$29:$V$33,$V$29:$V$33))))),0)</f>
        <v>4</v>
      </c>
      <c r="Y32" s="72">
        <f t="array" aca="1" ref="Y32" ca="1">MATCH((W32&amp;X32)+0,LARGE(($W$29:$W$33&amp;$X$29:$X$33)+0,ROW(INDIRECT("1:"&amp;COUNT($X$29:$X$33)))),0)</f>
        <v>2</v>
      </c>
      <c r="Z32" s="79">
        <f ca="1">SUMPRODUCT(--(Y32&gt;$Y$29:$Y$33))+COUNTIF(Y$29:Y32,Y32)</f>
        <v>2</v>
      </c>
    </row>
    <row r="33" spans="1:26" x14ac:dyDescent="0.55000000000000004">
      <c r="A33" s="59" t="s">
        <v>51</v>
      </c>
      <c r="B33" s="59">
        <v>5</v>
      </c>
      <c r="C33" s="58" t="str">
        <f t="shared" ca="1" si="11"/>
        <v>ปาเลสไตน์</v>
      </c>
      <c r="D33" s="59">
        <f t="shared" ca="1" si="10"/>
        <v>5</v>
      </c>
      <c r="E33" s="59">
        <f t="shared" ca="1" si="10"/>
        <v>1</v>
      </c>
      <c r="F33" s="59">
        <f t="shared" ca="1" si="10"/>
        <v>1</v>
      </c>
      <c r="G33" s="59">
        <f t="shared" ca="1" si="10"/>
        <v>3</v>
      </c>
      <c r="H33" s="59">
        <f t="shared" ca="1" si="10"/>
        <v>3</v>
      </c>
      <c r="I33" s="59">
        <f t="shared" ca="1" si="10"/>
        <v>5</v>
      </c>
      <c r="J33" s="59">
        <f t="shared" ca="1" si="10"/>
        <v>-2</v>
      </c>
      <c r="K33" s="59">
        <f t="shared" ca="1" si="10"/>
        <v>4</v>
      </c>
      <c r="N33" s="70" t="str">
        <f>CONCATENATE($A$29,ROWS($N$29:N33))</f>
        <v>D5</v>
      </c>
      <c r="O33" s="76" t="s">
        <v>71</v>
      </c>
      <c r="P33" s="72">
        <f>COUNTIF(การแข่งขัน!$T$4:$U$165,กลุ่ม!$O33)</f>
        <v>5</v>
      </c>
      <c r="Q33" s="72">
        <f>COUNTIF(การแข่งขัน!$O$4:$P$198,CONCATENATE(กลุ่ม!$O33," ",กลุ่ม!Q$4))</f>
        <v>3</v>
      </c>
      <c r="R33" s="72">
        <f>COUNTIF(การแข่งขัน!$O$4:$P$198,CONCATENATE(กลุ่ม!$O33," ",กลุ่ม!R$4))</f>
        <v>0</v>
      </c>
      <c r="S33" s="72">
        <f>COUNTIF(การแข่งขัน!$O$4:$P$198,CONCATENATE(กลุ่ม!$O33," ",กลุ่ม!S$4))</f>
        <v>2</v>
      </c>
      <c r="T33" s="72">
        <f>SUMIF(การแข่งขัน!$E$4:$E$198,กลุ่ม!$O33,การแข่งขัน!$Q$4:$Q$198)+SUMIF(การแข่งขัน!$J$4:$J$198,กลุ่ม!$O33,การแข่งขัน!$R$4:$R$198)</f>
        <v>12</v>
      </c>
      <c r="U33" s="72">
        <f>SUMIF(การแข่งขัน!$E$4:$E$198,กลุ่ม!$O33,การแข่งขัน!$R$4:$R$198)+SUMIF(การแข่งขัน!$J$4:$J$198,กลุ่ม!$O33,การแข่งขัน!$Q$4:$Q$198)</f>
        <v>6</v>
      </c>
      <c r="V33" s="72">
        <f t="shared" si="12"/>
        <v>6</v>
      </c>
      <c r="W33" s="73">
        <f t="shared" si="3"/>
        <v>9</v>
      </c>
      <c r="X33" s="72">
        <f t="array" aca="1" ref="X33" ca="1">MATCH($V33,SMALL(IF(FREQUENCY(MATCH($V$29:$V$33,$V$29:$V$33,0),ROW($V$29:$V$33)-ROW($V$29)+1),$V$29:$V$33),ROW(INDIRECT("1:"&amp;SUM(1/COUNTIF($V$29:$V$33,$V$29:$V$33))))),0)</f>
        <v>5</v>
      </c>
      <c r="Y33" s="72">
        <f t="array" aca="1" ref="Y33" ca="1">MATCH((W33&amp;X33)+0,LARGE(($W$29:$W$33&amp;$X$29:$X$33)+0,ROW(INDIRECT("1:"&amp;COUNT($X$29:$X$33)))),0)</f>
        <v>1</v>
      </c>
      <c r="Z33" s="79">
        <f ca="1">SUMPRODUCT(--(Y33&gt;$Y$29:$Y$33))+COUNTIF(Y$29:Y33,Y33)</f>
        <v>1</v>
      </c>
    </row>
    <row r="34" spans="1:26" x14ac:dyDescent="0.55000000000000004">
      <c r="X34" s="2"/>
    </row>
    <row r="35" spans="1:26" x14ac:dyDescent="0.55000000000000004">
      <c r="A35" s="65" t="s">
        <v>133</v>
      </c>
      <c r="B35" s="65" t="s">
        <v>134</v>
      </c>
      <c r="C35" s="68" t="s">
        <v>126</v>
      </c>
      <c r="D35" s="68" t="s">
        <v>123</v>
      </c>
      <c r="E35" s="68" t="s">
        <v>45</v>
      </c>
      <c r="F35" s="68" t="s">
        <v>46</v>
      </c>
      <c r="G35" s="68" t="s">
        <v>47</v>
      </c>
      <c r="H35" s="68" t="s">
        <v>48</v>
      </c>
      <c r="I35" s="68" t="s">
        <v>49</v>
      </c>
      <c r="J35" s="68" t="s">
        <v>124</v>
      </c>
      <c r="K35" s="68" t="s">
        <v>122</v>
      </c>
      <c r="N35" s="67" t="s">
        <v>125</v>
      </c>
      <c r="O35" s="68" t="s">
        <v>126</v>
      </c>
      <c r="P35" s="68" t="s">
        <v>123</v>
      </c>
      <c r="Q35" s="68" t="s">
        <v>45</v>
      </c>
      <c r="R35" s="68" t="s">
        <v>46</v>
      </c>
      <c r="S35" s="68" t="s">
        <v>47</v>
      </c>
      <c r="T35" s="68" t="s">
        <v>48</v>
      </c>
      <c r="U35" s="68" t="s">
        <v>49</v>
      </c>
      <c r="V35" s="68" t="s">
        <v>124</v>
      </c>
      <c r="W35" s="68" t="s">
        <v>122</v>
      </c>
      <c r="X35" s="68" t="s">
        <v>129</v>
      </c>
      <c r="Y35" s="68" t="s">
        <v>132</v>
      </c>
      <c r="Z35" s="68" t="s">
        <v>132</v>
      </c>
    </row>
    <row r="36" spans="1:26" x14ac:dyDescent="0.55000000000000004">
      <c r="A36" s="66" t="s">
        <v>54</v>
      </c>
      <c r="B36" s="66" t="s">
        <v>0</v>
      </c>
      <c r="C36" s="66" t="s">
        <v>1</v>
      </c>
      <c r="D36" s="66" t="s">
        <v>7</v>
      </c>
      <c r="E36" s="66" t="s">
        <v>110</v>
      </c>
      <c r="F36" s="66" t="s">
        <v>111</v>
      </c>
      <c r="G36" s="66" t="s">
        <v>112</v>
      </c>
      <c r="H36" s="66" t="s">
        <v>8</v>
      </c>
      <c r="I36" s="66" t="s">
        <v>9</v>
      </c>
      <c r="J36" s="66" t="s">
        <v>10</v>
      </c>
      <c r="K36" s="66" t="s">
        <v>11</v>
      </c>
      <c r="N36" s="74" t="s">
        <v>113</v>
      </c>
      <c r="O36" s="74" t="s">
        <v>1</v>
      </c>
      <c r="P36" s="74" t="s">
        <v>7</v>
      </c>
      <c r="Q36" s="74" t="s">
        <v>110</v>
      </c>
      <c r="R36" s="74" t="s">
        <v>111</v>
      </c>
      <c r="S36" s="74" t="s">
        <v>112</v>
      </c>
      <c r="T36" s="74" t="s">
        <v>8</v>
      </c>
      <c r="U36" s="74" t="s">
        <v>9</v>
      </c>
      <c r="V36" s="74" t="s">
        <v>10</v>
      </c>
      <c r="W36" s="74" t="s">
        <v>128</v>
      </c>
      <c r="X36" s="69" t="s">
        <v>130</v>
      </c>
      <c r="Y36" s="69" t="s">
        <v>131</v>
      </c>
      <c r="Z36" s="78" t="s">
        <v>131</v>
      </c>
    </row>
    <row r="37" spans="1:26" x14ac:dyDescent="0.55000000000000004">
      <c r="A37" s="85" t="s">
        <v>77</v>
      </c>
      <c r="B37" s="61">
        <v>1</v>
      </c>
      <c r="C37" s="58" t="str">
        <f ca="1">INDEX($O$37:$O$41,MATCH(B37,$Z$37:$Z$41,0))</f>
        <v>กาต้าร์</v>
      </c>
      <c r="D37" s="61">
        <f t="shared" ref="D37:K41" ca="1" si="13">INDEX(P$37:P$41,MATCH($C37,$O$37:$O$41,0))</f>
        <v>5</v>
      </c>
      <c r="E37" s="61">
        <f t="shared" ca="1" si="13"/>
        <v>4</v>
      </c>
      <c r="F37" s="61">
        <f t="shared" ca="1" si="13"/>
        <v>1</v>
      </c>
      <c r="G37" s="61">
        <f t="shared" ca="1" si="13"/>
        <v>0</v>
      </c>
      <c r="H37" s="61">
        <f t="shared" ca="1" si="13"/>
        <v>11</v>
      </c>
      <c r="I37" s="61">
        <f t="shared" ca="1" si="13"/>
        <v>1</v>
      </c>
      <c r="J37" s="61">
        <f t="shared" ca="1" si="13"/>
        <v>10</v>
      </c>
      <c r="K37" s="61">
        <f t="shared" ca="1" si="13"/>
        <v>13</v>
      </c>
      <c r="N37" s="70" t="str">
        <f>CONCATENATE($A$37,ROWS($N$37:N37))</f>
        <v>E1</v>
      </c>
      <c r="O37" s="76" t="s">
        <v>26</v>
      </c>
      <c r="P37" s="72">
        <f>COUNTIF(การแข่งขัน!$T$4:$U$165,กลุ่ม!$O37)</f>
        <v>5</v>
      </c>
      <c r="Q37" s="72">
        <f>COUNTIF(การแข่งขัน!$O$4:$P$198,CONCATENATE(กลุ่ม!$O37," ",กลุ่ม!Q$4))</f>
        <v>4</v>
      </c>
      <c r="R37" s="72">
        <f>COUNTIF(การแข่งขัน!$O$4:$P$198,CONCATENATE(กลุ่ม!$O37," ",กลุ่ม!R$4))</f>
        <v>1</v>
      </c>
      <c r="S37" s="72">
        <f>COUNTIF(การแข่งขัน!$O$4:$P$198,CONCATENATE(กลุ่ม!$O37," ",กลุ่ม!S$4))</f>
        <v>0</v>
      </c>
      <c r="T37" s="72">
        <f>SUMIF(การแข่งขัน!$E$4:$E$198,กลุ่ม!$O37,การแข่งขัน!$Q$4:$Q$198)+SUMIF(การแข่งขัน!$J$4:$J$198,กลุ่ม!$O37,การแข่งขัน!$R$4:$R$198)</f>
        <v>11</v>
      </c>
      <c r="U37" s="72">
        <f>SUMIF(การแข่งขัน!$E$4:$E$198,กลุ่ม!$O37,การแข่งขัน!$R$4:$R$198)+SUMIF(การแข่งขัน!$J$4:$J$198,กลุ่ม!$O37,การแข่งขัน!$Q$4:$Q$198)</f>
        <v>1</v>
      </c>
      <c r="V37" s="72">
        <f>T37-U37</f>
        <v>10</v>
      </c>
      <c r="W37" s="73">
        <f t="shared" si="3"/>
        <v>13</v>
      </c>
      <c r="X37" s="72">
        <f t="array" aca="1" ref="X37" ca="1">MATCH($V37,SMALL(IF(FREQUENCY(MATCH($V$37:$V$41,$V$37:$V$41,0),ROW($V$37:$V$41)-ROW($V$37)+1),$V$37:$V$41),ROW(INDIRECT("1:"&amp;SUM(1/COUNTIF($V$37:$V$41,$V$37:$V$41))))),0)</f>
        <v>5</v>
      </c>
      <c r="Y37" s="72">
        <f t="array" aca="1" ref="Y37" ca="1">MATCH((W37&amp;X37)+0,LARGE(($W$37:$W$41&amp;$X$37:$X$41)+0,ROW(INDIRECT("1:"&amp;COUNT($X$37:$X$41)))),0)</f>
        <v>1</v>
      </c>
      <c r="Z37" s="79">
        <f ca="1">SUMPRODUCT(--(Y37&gt;$Y$37:$Y$41))+COUNTIF(Y$37:Y37,Y37)</f>
        <v>1</v>
      </c>
    </row>
    <row r="38" spans="1:26" x14ac:dyDescent="0.55000000000000004">
      <c r="A38" s="81" t="s">
        <v>77</v>
      </c>
      <c r="B38" s="61">
        <v>2</v>
      </c>
      <c r="C38" s="58" t="str">
        <f t="shared" ref="C38:C41" ca="1" si="14">INDEX($O$37:$O$41,MATCH(B38,$Z$37:$Z$41,0))</f>
        <v>โอมาน</v>
      </c>
      <c r="D38" s="61">
        <f t="shared" ca="1" si="13"/>
        <v>5</v>
      </c>
      <c r="E38" s="61">
        <f t="shared" ca="1" si="13"/>
        <v>4</v>
      </c>
      <c r="F38" s="61">
        <f t="shared" ca="1" si="13"/>
        <v>0</v>
      </c>
      <c r="G38" s="61">
        <f t="shared" ca="1" si="13"/>
        <v>1</v>
      </c>
      <c r="H38" s="61">
        <f t="shared" ca="1" si="13"/>
        <v>11</v>
      </c>
      <c r="I38" s="61">
        <f t="shared" ca="1" si="13"/>
        <v>4</v>
      </c>
      <c r="J38" s="61">
        <f t="shared" ca="1" si="13"/>
        <v>7</v>
      </c>
      <c r="K38" s="61">
        <f t="shared" ca="1" si="13"/>
        <v>12</v>
      </c>
      <c r="N38" s="70" t="str">
        <f>CONCATENATE($A$37,ROWS($N$37:N38))</f>
        <v>E2</v>
      </c>
      <c r="O38" s="76" t="s">
        <v>27</v>
      </c>
      <c r="P38" s="72">
        <f>COUNTIF(การแข่งขัน!$T$4:$U$165,กลุ่ม!$O38)</f>
        <v>5</v>
      </c>
      <c r="Q38" s="72">
        <f>COUNTIF(การแข่งขัน!$O$4:$P$198,CONCATENATE(กลุ่ม!$O38," ",กลุ่ม!Q$4))</f>
        <v>4</v>
      </c>
      <c r="R38" s="72">
        <f>COUNTIF(การแข่งขัน!$O$4:$P$198,CONCATENATE(กลุ่ม!$O38," ",กลุ่ม!R$4))</f>
        <v>0</v>
      </c>
      <c r="S38" s="72">
        <f>COUNTIF(การแข่งขัน!$O$4:$P$198,CONCATENATE(กลุ่ม!$O38," ",กลุ่ม!S$4))</f>
        <v>1</v>
      </c>
      <c r="T38" s="72">
        <f>SUMIF(การแข่งขัน!$E$4:$E$198,กลุ่ม!$O38,การแข่งขัน!$Q$4:$Q$198)+SUMIF(การแข่งขัน!$J$4:$J$198,กลุ่ม!$O38,การแข่งขัน!$R$4:$R$198)</f>
        <v>11</v>
      </c>
      <c r="U38" s="72">
        <f>SUMIF(การแข่งขัน!$E$4:$E$198,กลุ่ม!$O38,การแข่งขัน!$R$4:$R$198)+SUMIF(การแข่งขัน!$J$4:$J$198,กลุ่ม!$O38,การแข่งขัน!$Q$4:$Q$198)</f>
        <v>4</v>
      </c>
      <c r="V38" s="72">
        <f t="shared" ref="V38:V41" si="15">T38-U38</f>
        <v>7</v>
      </c>
      <c r="W38" s="73">
        <f t="shared" si="3"/>
        <v>12</v>
      </c>
      <c r="X38" s="72">
        <f t="array" aca="1" ref="X38" ca="1">MATCH($V38,SMALL(IF(FREQUENCY(MATCH($V$37:$V$41,$V$37:$V$41,0),ROW($V$37:$V$41)-ROW($V$37)+1),$V$37:$V$41),ROW(INDIRECT("1:"&amp;SUM(1/COUNTIF($V$37:$V$41,$V$37:$V$41))))),0)</f>
        <v>4</v>
      </c>
      <c r="Y38" s="72">
        <f t="array" aca="1" ref="Y38" ca="1">MATCH((W38&amp;X38)+0,LARGE(($W$37:$W$41&amp;$X$37:$X$41)+0,ROW(INDIRECT("1:"&amp;COUNT($X$37:$X$41)))),0)</f>
        <v>2</v>
      </c>
      <c r="Z38" s="79">
        <f ca="1">SUMPRODUCT(--(Y38&gt;$Y$37:$Y$41))+COUNTIF(Y$37:Y38,Y38)</f>
        <v>2</v>
      </c>
    </row>
    <row r="39" spans="1:26" x14ac:dyDescent="0.55000000000000004">
      <c r="A39" s="81" t="s">
        <v>77</v>
      </c>
      <c r="B39" s="61">
        <v>3</v>
      </c>
      <c r="C39" s="58" t="str">
        <f t="shared" ca="1" si="14"/>
        <v>อัฟกานิสถาน</v>
      </c>
      <c r="D39" s="61">
        <f t="shared" ca="1" si="13"/>
        <v>5</v>
      </c>
      <c r="E39" s="61">
        <f t="shared" ca="1" si="13"/>
        <v>1</v>
      </c>
      <c r="F39" s="61">
        <f t="shared" ca="1" si="13"/>
        <v>1</v>
      </c>
      <c r="G39" s="61">
        <f t="shared" ca="1" si="13"/>
        <v>3</v>
      </c>
      <c r="H39" s="61">
        <f t="shared" ca="1" si="13"/>
        <v>2</v>
      </c>
      <c r="I39" s="61">
        <f t="shared" ca="1" si="13"/>
        <v>11</v>
      </c>
      <c r="J39" s="61">
        <f t="shared" ca="1" si="13"/>
        <v>-9</v>
      </c>
      <c r="K39" s="61">
        <f t="shared" ca="1" si="13"/>
        <v>4</v>
      </c>
      <c r="N39" s="70" t="str">
        <f>CONCATENATE($A$37,ROWS($N$37:N39))</f>
        <v>E3</v>
      </c>
      <c r="O39" s="76" t="s">
        <v>28</v>
      </c>
      <c r="P39" s="72">
        <f>COUNTIF(การแข่งขัน!$T$4:$U$165,กลุ่ม!$O39)</f>
        <v>4</v>
      </c>
      <c r="Q39" s="72">
        <f>COUNTIF(การแข่งขัน!$O$4:$P$198,CONCATENATE(กลุ่ม!$O39," ",กลุ่ม!Q$4))</f>
        <v>0</v>
      </c>
      <c r="R39" s="72">
        <f>COUNTIF(การแข่งขัน!$O$4:$P$198,CONCATENATE(กลุ่ม!$O39," ",กลุ่ม!R$4))</f>
        <v>1</v>
      </c>
      <c r="S39" s="72">
        <f>COUNTIF(การแข่งขัน!$O$4:$P$198,CONCATENATE(กลุ่ม!$O39," ",กลุ่ม!S$4))</f>
        <v>3</v>
      </c>
      <c r="T39" s="72">
        <f>SUMIF(การแข่งขัน!$E$4:$E$198,กลุ่ม!$O39,การแข่งขัน!$Q$4:$Q$198)+SUMIF(การแข่งขัน!$J$4:$J$198,กลุ่ม!$O39,การแข่งขัน!$R$4:$R$198)</f>
        <v>2</v>
      </c>
      <c r="U39" s="72">
        <f>SUMIF(การแข่งขัน!$E$4:$E$198,กลุ่ม!$O39,การแข่งขัน!$R$4:$R$198)+SUMIF(การแข่งขัน!$J$4:$J$198,กลุ่ม!$O39,การแข่งขัน!$Q$4:$Q$198)</f>
        <v>8</v>
      </c>
      <c r="V39" s="72">
        <f t="shared" si="15"/>
        <v>-6</v>
      </c>
      <c r="W39" s="73">
        <f t="shared" si="3"/>
        <v>1</v>
      </c>
      <c r="X39" s="72">
        <f t="array" aca="1" ref="X39" ca="1">MATCH($V39,SMALL(IF(FREQUENCY(MATCH($V$37:$V$41,$V$37:$V$41,0),ROW($V$37:$V$41)-ROW($V$37)+1),$V$37:$V$41),ROW(INDIRECT("1:"&amp;SUM(1/COUNTIF($V$37:$V$41,$V$37:$V$41))))),0)</f>
        <v>2</v>
      </c>
      <c r="Y39" s="72">
        <f t="array" aca="1" ref="Y39" ca="1">MATCH((W39&amp;X39)+0,LARGE(($W$37:$W$41&amp;$X$37:$X$41)+0,ROW(INDIRECT("1:"&amp;COUNT($X$37:$X$41)))),0)</f>
        <v>5</v>
      </c>
      <c r="Z39" s="79">
        <f ca="1">SUMPRODUCT(--(Y39&gt;$Y$37:$Y$41))+COUNTIF(Y$37:Y39,Y39)</f>
        <v>5</v>
      </c>
    </row>
    <row r="40" spans="1:26" x14ac:dyDescent="0.55000000000000004">
      <c r="A40" s="81" t="s">
        <v>77</v>
      </c>
      <c r="B40" s="61">
        <v>4</v>
      </c>
      <c r="C40" s="58" t="str">
        <f t="shared" ca="1" si="14"/>
        <v>อินเดีย</v>
      </c>
      <c r="D40" s="61">
        <f t="shared" ca="1" si="13"/>
        <v>5</v>
      </c>
      <c r="E40" s="61">
        <f t="shared" ca="1" si="13"/>
        <v>0</v>
      </c>
      <c r="F40" s="61">
        <f t="shared" ca="1" si="13"/>
        <v>3</v>
      </c>
      <c r="G40" s="61">
        <f t="shared" ca="1" si="13"/>
        <v>2</v>
      </c>
      <c r="H40" s="61">
        <f t="shared" ca="1" si="13"/>
        <v>3</v>
      </c>
      <c r="I40" s="61">
        <f t="shared" ca="1" si="13"/>
        <v>5</v>
      </c>
      <c r="J40" s="61">
        <f t="shared" ca="1" si="13"/>
        <v>-2</v>
      </c>
      <c r="K40" s="61">
        <f t="shared" ca="1" si="13"/>
        <v>3</v>
      </c>
      <c r="N40" s="70" t="str">
        <f>CONCATENATE($A$37,ROWS($N$37:N40))</f>
        <v>E4</v>
      </c>
      <c r="O40" s="76" t="s">
        <v>29</v>
      </c>
      <c r="P40" s="72">
        <f>COUNTIF(การแข่งขัน!$T$4:$U$165,กลุ่ม!$O40)</f>
        <v>5</v>
      </c>
      <c r="Q40" s="72">
        <f>COUNTIF(การแข่งขัน!$O$4:$P$198,CONCATENATE(กลุ่ม!$O40," ",กลุ่ม!Q$4))</f>
        <v>0</v>
      </c>
      <c r="R40" s="72">
        <f>COUNTIF(การแข่งขัน!$O$4:$P$198,CONCATENATE(กลุ่ม!$O40," ",กลุ่ม!R$4))</f>
        <v>3</v>
      </c>
      <c r="S40" s="72">
        <f>COUNTIF(การแข่งขัน!$O$4:$P$198,CONCATENATE(กลุ่ม!$O40," ",กลุ่ม!S$4))</f>
        <v>2</v>
      </c>
      <c r="T40" s="72">
        <f>SUMIF(การแข่งขัน!$E$4:$E$198,กลุ่ม!$O40,การแข่งขัน!$Q$4:$Q$198)+SUMIF(การแข่งขัน!$J$4:$J$198,กลุ่ม!$O40,การแข่งขัน!$R$4:$R$198)</f>
        <v>3</v>
      </c>
      <c r="U40" s="72">
        <f>SUMIF(การแข่งขัน!$E$4:$E$198,กลุ่ม!$O40,การแข่งขัน!$R$4:$R$198)+SUMIF(การแข่งขัน!$J$4:$J$198,กลุ่ม!$O40,การแข่งขัน!$Q$4:$Q$198)</f>
        <v>5</v>
      </c>
      <c r="V40" s="72">
        <f t="shared" si="15"/>
        <v>-2</v>
      </c>
      <c r="W40" s="73">
        <f t="shared" si="3"/>
        <v>3</v>
      </c>
      <c r="X40" s="72">
        <f t="array" aca="1" ref="X40" ca="1">MATCH($V40,SMALL(IF(FREQUENCY(MATCH($V$37:$V$41,$V$37:$V$41,0),ROW($V$37:$V$41)-ROW($V$37)+1),$V$37:$V$41),ROW(INDIRECT("1:"&amp;SUM(1/COUNTIF($V$37:$V$41,$V$37:$V$41))))),0)</f>
        <v>3</v>
      </c>
      <c r="Y40" s="72">
        <f t="array" aca="1" ref="Y40" ca="1">MATCH((W40&amp;X40)+0,LARGE(($W$37:$W$41&amp;$X$37:$X$41)+0,ROW(INDIRECT("1:"&amp;COUNT($X$37:$X$41)))),0)</f>
        <v>4</v>
      </c>
      <c r="Z40" s="79">
        <f ca="1">SUMPRODUCT(--(Y40&gt;$Y$37:$Y$41))+COUNTIF(Y$37:Y40,Y40)</f>
        <v>4</v>
      </c>
    </row>
    <row r="41" spans="1:26" x14ac:dyDescent="0.55000000000000004">
      <c r="A41" s="81" t="s">
        <v>77</v>
      </c>
      <c r="B41" s="61">
        <v>5</v>
      </c>
      <c r="C41" s="58" t="str">
        <f t="shared" ca="1" si="14"/>
        <v>บังคลาเทศ</v>
      </c>
      <c r="D41" s="61">
        <f t="shared" ca="1" si="13"/>
        <v>4</v>
      </c>
      <c r="E41" s="61">
        <f t="shared" ca="1" si="13"/>
        <v>0</v>
      </c>
      <c r="F41" s="61">
        <f t="shared" ca="1" si="13"/>
        <v>1</v>
      </c>
      <c r="G41" s="61">
        <f t="shared" ca="1" si="13"/>
        <v>3</v>
      </c>
      <c r="H41" s="61">
        <f t="shared" ca="1" si="13"/>
        <v>2</v>
      </c>
      <c r="I41" s="61">
        <f t="shared" ca="1" si="13"/>
        <v>8</v>
      </c>
      <c r="J41" s="61">
        <f t="shared" ca="1" si="13"/>
        <v>-6</v>
      </c>
      <c r="K41" s="61">
        <f t="shared" ca="1" si="13"/>
        <v>1</v>
      </c>
      <c r="N41" s="70" t="str">
        <f>CONCATENATE($A$37,ROWS($N$37:N41))</f>
        <v>E5</v>
      </c>
      <c r="O41" s="76" t="s">
        <v>30</v>
      </c>
      <c r="P41" s="72">
        <f>COUNTIF(การแข่งขัน!$T$4:$U$165,กลุ่ม!$O41)</f>
        <v>5</v>
      </c>
      <c r="Q41" s="72">
        <f>COUNTIF(การแข่งขัน!$O$4:$P$198,CONCATENATE(กลุ่ม!$O41," ",กลุ่ม!Q$4))</f>
        <v>1</v>
      </c>
      <c r="R41" s="72">
        <f>COUNTIF(การแข่งขัน!$O$4:$P$198,CONCATENATE(กลุ่ม!$O41," ",กลุ่ม!R$4))</f>
        <v>1</v>
      </c>
      <c r="S41" s="72">
        <f>COUNTIF(การแข่งขัน!$O$4:$P$198,CONCATENATE(กลุ่ม!$O41," ",กลุ่ม!S$4))</f>
        <v>3</v>
      </c>
      <c r="T41" s="72">
        <f>SUMIF(การแข่งขัน!$E$4:$E$198,กลุ่ม!$O41,การแข่งขัน!$Q$4:$Q$198)+SUMIF(การแข่งขัน!$J$4:$J$198,กลุ่ม!$O41,การแข่งขัน!$R$4:$R$198)</f>
        <v>2</v>
      </c>
      <c r="U41" s="72">
        <f>SUMIF(การแข่งขัน!$E$4:$E$198,กลุ่ม!$O41,การแข่งขัน!$R$4:$R$198)+SUMIF(การแข่งขัน!$J$4:$J$198,กลุ่ม!$O41,การแข่งขัน!$Q$4:$Q$198)</f>
        <v>11</v>
      </c>
      <c r="V41" s="72">
        <f t="shared" si="15"/>
        <v>-9</v>
      </c>
      <c r="W41" s="73">
        <f t="shared" si="3"/>
        <v>4</v>
      </c>
      <c r="X41" s="72">
        <f t="array" aca="1" ref="X41" ca="1">MATCH($V41,SMALL(IF(FREQUENCY(MATCH($V$37:$V$41,$V$37:$V$41,0),ROW($V$37:$V$41)-ROW($V$37)+1),$V$37:$V$41),ROW(INDIRECT("1:"&amp;SUM(1/COUNTIF($V$37:$V$41,$V$37:$V$41))))),0)</f>
        <v>1</v>
      </c>
      <c r="Y41" s="72">
        <f t="array" aca="1" ref="Y41" ca="1">MATCH((W41&amp;X41)+0,LARGE(($W$37:$W$41&amp;$X$37:$X$41)+0,ROW(INDIRECT("1:"&amp;COUNT($X$37:$X$41)))),0)</f>
        <v>3</v>
      </c>
      <c r="Z41" s="79">
        <f ca="1">SUMPRODUCT(--(Y41&gt;$Y$37:$Y$41))+COUNTIF(Y$37:Y41,Y41)</f>
        <v>3</v>
      </c>
    </row>
    <row r="42" spans="1:26" x14ac:dyDescent="0.55000000000000004">
      <c r="X42" s="2"/>
    </row>
    <row r="43" spans="1:26" x14ac:dyDescent="0.55000000000000004">
      <c r="A43" s="65" t="s">
        <v>133</v>
      </c>
      <c r="B43" s="65" t="s">
        <v>134</v>
      </c>
      <c r="C43" s="68" t="s">
        <v>126</v>
      </c>
      <c r="D43" s="68" t="s">
        <v>123</v>
      </c>
      <c r="E43" s="68" t="s">
        <v>45</v>
      </c>
      <c r="F43" s="68" t="s">
        <v>46</v>
      </c>
      <c r="G43" s="68" t="s">
        <v>47</v>
      </c>
      <c r="H43" s="68" t="s">
        <v>48</v>
      </c>
      <c r="I43" s="68" t="s">
        <v>49</v>
      </c>
      <c r="J43" s="68" t="s">
        <v>124</v>
      </c>
      <c r="K43" s="68" t="s">
        <v>122</v>
      </c>
      <c r="N43" s="67" t="s">
        <v>125</v>
      </c>
      <c r="O43" s="68" t="s">
        <v>126</v>
      </c>
      <c r="P43" s="68" t="s">
        <v>123</v>
      </c>
      <c r="Q43" s="68" t="s">
        <v>45</v>
      </c>
      <c r="R43" s="68" t="s">
        <v>46</v>
      </c>
      <c r="S43" s="68" t="s">
        <v>47</v>
      </c>
      <c r="T43" s="68" t="s">
        <v>48</v>
      </c>
      <c r="U43" s="68" t="s">
        <v>49</v>
      </c>
      <c r="V43" s="68" t="s">
        <v>124</v>
      </c>
      <c r="W43" s="68" t="s">
        <v>122</v>
      </c>
      <c r="X43" s="68" t="s">
        <v>129</v>
      </c>
      <c r="Y43" s="68" t="s">
        <v>132</v>
      </c>
      <c r="Z43" s="68" t="s">
        <v>132</v>
      </c>
    </row>
    <row r="44" spans="1:26" x14ac:dyDescent="0.55000000000000004">
      <c r="A44" s="66" t="s">
        <v>54</v>
      </c>
      <c r="B44" s="66" t="s">
        <v>0</v>
      </c>
      <c r="C44" s="66" t="s">
        <v>1</v>
      </c>
      <c r="D44" s="66" t="s">
        <v>7</v>
      </c>
      <c r="E44" s="66" t="s">
        <v>110</v>
      </c>
      <c r="F44" s="66" t="s">
        <v>111</v>
      </c>
      <c r="G44" s="66" t="s">
        <v>112</v>
      </c>
      <c r="H44" s="66" t="s">
        <v>8</v>
      </c>
      <c r="I44" s="66" t="s">
        <v>9</v>
      </c>
      <c r="J44" s="66" t="s">
        <v>10</v>
      </c>
      <c r="K44" s="66" t="s">
        <v>11</v>
      </c>
      <c r="N44" s="74" t="s">
        <v>113</v>
      </c>
      <c r="O44" s="74" t="s">
        <v>1</v>
      </c>
      <c r="P44" s="74" t="s">
        <v>7</v>
      </c>
      <c r="Q44" s="74" t="s">
        <v>110</v>
      </c>
      <c r="R44" s="74" t="s">
        <v>111</v>
      </c>
      <c r="S44" s="74" t="s">
        <v>112</v>
      </c>
      <c r="T44" s="74" t="s">
        <v>8</v>
      </c>
      <c r="U44" s="74" t="s">
        <v>9</v>
      </c>
      <c r="V44" s="74" t="s">
        <v>10</v>
      </c>
      <c r="W44" s="74" t="s">
        <v>128</v>
      </c>
      <c r="X44" s="69" t="s">
        <v>130</v>
      </c>
      <c r="Y44" s="69" t="s">
        <v>131</v>
      </c>
      <c r="Z44" s="69" t="s">
        <v>131</v>
      </c>
    </row>
    <row r="45" spans="1:26" x14ac:dyDescent="0.55000000000000004">
      <c r="A45" s="85" t="s">
        <v>135</v>
      </c>
      <c r="B45" s="62">
        <v>1</v>
      </c>
      <c r="C45" s="58" t="str">
        <f ca="1">INDEX($O$45:$O$49,MATCH(B45,$Z$45:$Z$49,0))</f>
        <v>ญี่ปุ่น</v>
      </c>
      <c r="D45" s="62">
        <f t="shared" ref="D45:K49" ca="1" si="16">INDEX(P$45:P$49,MATCH($C45,$O$45:$O$49,0))</f>
        <v>4</v>
      </c>
      <c r="E45" s="62">
        <f t="shared" ca="1" si="16"/>
        <v>4</v>
      </c>
      <c r="F45" s="62">
        <f t="shared" ca="1" si="16"/>
        <v>0</v>
      </c>
      <c r="G45" s="62">
        <f t="shared" ca="1" si="16"/>
        <v>0</v>
      </c>
      <c r="H45" s="62">
        <f t="shared" ca="1" si="16"/>
        <v>13</v>
      </c>
      <c r="I45" s="62">
        <f t="shared" ca="1" si="16"/>
        <v>0</v>
      </c>
      <c r="J45" s="62">
        <f t="shared" ca="1" si="16"/>
        <v>13</v>
      </c>
      <c r="K45" s="62">
        <f t="shared" ca="1" si="16"/>
        <v>12</v>
      </c>
      <c r="N45" s="70" t="str">
        <f>CONCATENATE($A$45,ROWS($N$45:N45))</f>
        <v>F1</v>
      </c>
      <c r="O45" s="71" t="s">
        <v>31</v>
      </c>
      <c r="P45" s="72">
        <f>COUNTIF(การแข่งขัน!$T$4:$U$165,กลุ่ม!$O45)</f>
        <v>5</v>
      </c>
      <c r="Q45" s="72">
        <f>COUNTIF(การแข่งขัน!$O$4:$P$198,CONCATENATE(กลุ่ม!$O45," ",กลุ่ม!Q$4))</f>
        <v>2</v>
      </c>
      <c r="R45" s="72">
        <f>COUNTIF(การแข่งขัน!$O$4:$P$198,CONCATENATE(กลุ่ม!$O45," ",กลุ่ม!R$4))</f>
        <v>1</v>
      </c>
      <c r="S45" s="72">
        <f>COUNTIF(การแข่งขัน!$O$4:$P$198,CONCATENATE(กลุ่ม!$O45," ",กลุ่ม!S$4))</f>
        <v>2</v>
      </c>
      <c r="T45" s="72">
        <f>SUMIF(การแข่งขัน!$E$4:$E$198,กลุ่ม!$O45,การแข่งขัน!$Q$4:$Q$198)+SUMIF(การแข่งขัน!$J$4:$J$198,กลุ่ม!$O45,การแข่งขัน!$R$4:$R$198)</f>
        <v>6</v>
      </c>
      <c r="U45" s="72">
        <f>SUMIF(การแข่งขัน!$E$4:$E$198,กลุ่ม!$O45,การแข่งขัน!$R$4:$R$198)+SUMIF(การแข่งขัน!$J$4:$J$198,กลุ่ม!$O45,การแข่งขัน!$Q$4:$Q$198)</f>
        <v>8</v>
      </c>
      <c r="V45" s="72">
        <f>T45-U45</f>
        <v>-2</v>
      </c>
      <c r="W45" s="73">
        <f t="shared" si="3"/>
        <v>7</v>
      </c>
      <c r="X45" s="72">
        <f t="array" aca="1" ref="X45" ca="1">MATCH($V45,SMALL(IF(FREQUENCY(MATCH($V$45:$V$49,$V$45:$V$49,0),ROW($V$45:$V$49)-ROW($V$45)+1),$V$45:$V$49),ROW(INDIRECT("1:"&amp;SUM(1/COUNTIF($V$45:$V$49,$V$45:$V$49))))),0)</f>
        <v>2</v>
      </c>
      <c r="Y45" s="72">
        <f t="array" aca="1" ref="Y45" ca="1">MATCH((W45&amp;X45)+0,LARGE(($W$45:$W$49&amp;$X$45:$X$49)+0,ROW(INDIRECT("1:"&amp;COUNT($X$45:$X$49)))),0)</f>
        <v>3</v>
      </c>
      <c r="Z45" s="79">
        <f ca="1">SUMPRODUCT(--(Y45&gt;$Y$45:$Y$49))+COUNTIF(Y$45:Y45,Y45)</f>
        <v>3</v>
      </c>
    </row>
    <row r="46" spans="1:26" x14ac:dyDescent="0.55000000000000004">
      <c r="A46" s="81" t="s">
        <v>135</v>
      </c>
      <c r="B46" s="62">
        <v>2</v>
      </c>
      <c r="C46" s="58" t="str">
        <f t="shared" ref="C46:C49" ca="1" si="17">INDEX($O$45:$O$49,MATCH(B46,$Z$45:$Z$49,0))</f>
        <v>คีร์กีซสถาน</v>
      </c>
      <c r="D46" s="62">
        <f t="shared" ca="1" si="16"/>
        <v>5</v>
      </c>
      <c r="E46" s="62">
        <f t="shared" ca="1" si="16"/>
        <v>2</v>
      </c>
      <c r="F46" s="62">
        <f t="shared" ca="1" si="16"/>
        <v>1</v>
      </c>
      <c r="G46" s="62">
        <f t="shared" ca="1" si="16"/>
        <v>2</v>
      </c>
      <c r="H46" s="62">
        <f t="shared" ca="1" si="16"/>
        <v>10</v>
      </c>
      <c r="I46" s="62">
        <f t="shared" ca="1" si="16"/>
        <v>5</v>
      </c>
      <c r="J46" s="62">
        <f t="shared" ca="1" si="16"/>
        <v>5</v>
      </c>
      <c r="K46" s="62">
        <f t="shared" ca="1" si="16"/>
        <v>7</v>
      </c>
      <c r="N46" s="70" t="str">
        <f>CONCATENATE($A$45,ROWS($N$45:N46))</f>
        <v>F2</v>
      </c>
      <c r="O46" s="71" t="s">
        <v>32</v>
      </c>
      <c r="P46" s="72">
        <f>COUNTIF(การแข่งขัน!$T$4:$U$165,กลุ่ม!$O46)</f>
        <v>5</v>
      </c>
      <c r="Q46" s="72">
        <f>COUNTIF(การแข่งขัน!$O$4:$P$198,CONCATENATE(กลุ่ม!$O46," ",กลุ่ม!Q$4))</f>
        <v>1</v>
      </c>
      <c r="R46" s="72">
        <f>COUNTIF(การแข่งขัน!$O$4:$P$198,CONCATENATE(กลุ่ม!$O46," ",กลุ่ม!R$4))</f>
        <v>0</v>
      </c>
      <c r="S46" s="72">
        <f>COUNTIF(การแข่งขัน!$O$4:$P$198,CONCATENATE(กลุ่ม!$O46," ",กลุ่ม!S$4))</f>
        <v>4</v>
      </c>
      <c r="T46" s="72">
        <f>SUMIF(การแข่งขัน!$E$4:$E$198,กลุ่ม!$O46,การแข่งขัน!$Q$4:$Q$198)+SUMIF(การแข่งขัน!$J$4:$J$198,กลุ่ม!$O46,การแข่งขัน!$R$4:$R$198)</f>
        <v>2</v>
      </c>
      <c r="U46" s="72">
        <f>SUMIF(การแข่งขัน!$E$4:$E$198,กลุ่ม!$O46,การแข่งขัน!$R$4:$R$198)+SUMIF(การแข่งขัน!$J$4:$J$198,กลุ่ม!$O46,การแข่งขัน!$Q$4:$Q$198)</f>
        <v>10</v>
      </c>
      <c r="V46" s="72">
        <f t="shared" ref="V46:V49" si="18">T46-U46</f>
        <v>-8</v>
      </c>
      <c r="W46" s="73">
        <f t="shared" si="3"/>
        <v>3</v>
      </c>
      <c r="X46" s="72">
        <f t="array" aca="1" ref="X46" ca="1">MATCH($V46,SMALL(IF(FREQUENCY(MATCH($V$45:$V$49,$V$45:$V$49,0),ROW($V$45:$V$49)-ROW($V$45)+1),$V$45:$V$49),ROW(INDIRECT("1:"&amp;SUM(1/COUNTIF($V$45:$V$49,$V$45:$V$49))))),0)</f>
        <v>1</v>
      </c>
      <c r="Y46" s="72">
        <f t="array" aca="1" ref="Y46" ca="1">MATCH((W46&amp;X46)+0,LARGE(($W$45:$W$49&amp;$X$45:$X$49)+0,ROW(INDIRECT("1:"&amp;COUNT($X$45:$X$49)))),0)</f>
        <v>5</v>
      </c>
      <c r="Z46" s="79">
        <f ca="1">SUMPRODUCT(--(Y46&gt;$Y$45:$Y$49))+COUNTIF(Y$45:Y46,Y46)</f>
        <v>5</v>
      </c>
    </row>
    <row r="47" spans="1:26" x14ac:dyDescent="0.55000000000000004">
      <c r="A47" s="81" t="s">
        <v>135</v>
      </c>
      <c r="B47" s="62">
        <v>3</v>
      </c>
      <c r="C47" s="58" t="str">
        <f t="shared" ca="1" si="17"/>
        <v>ทาจิกิสถาน</v>
      </c>
      <c r="D47" s="62">
        <f t="shared" ca="1" si="16"/>
        <v>5</v>
      </c>
      <c r="E47" s="62">
        <f t="shared" ca="1" si="16"/>
        <v>2</v>
      </c>
      <c r="F47" s="62">
        <f t="shared" ca="1" si="16"/>
        <v>1</v>
      </c>
      <c r="G47" s="62">
        <f t="shared" ca="1" si="16"/>
        <v>2</v>
      </c>
      <c r="H47" s="62">
        <f t="shared" ca="1" si="16"/>
        <v>6</v>
      </c>
      <c r="I47" s="62">
        <f t="shared" ca="1" si="16"/>
        <v>8</v>
      </c>
      <c r="J47" s="62">
        <f t="shared" ca="1" si="16"/>
        <v>-2</v>
      </c>
      <c r="K47" s="62">
        <f t="shared" ca="1" si="16"/>
        <v>7</v>
      </c>
      <c r="N47" s="70" t="str">
        <f>CONCATENATE($A$45,ROWS($N$45:N47))</f>
        <v>F3</v>
      </c>
      <c r="O47" s="71" t="s">
        <v>33</v>
      </c>
      <c r="P47" s="72">
        <f>COUNTIF(การแข่งขัน!$T$4:$U$165,กลุ่ม!$O47)</f>
        <v>4</v>
      </c>
      <c r="Q47" s="72">
        <f>COUNTIF(การแข่งขัน!$O$4:$P$198,CONCATENATE(กลุ่ม!$O47," ",กลุ่ม!Q$4))</f>
        <v>4</v>
      </c>
      <c r="R47" s="72">
        <f>COUNTIF(การแข่งขัน!$O$4:$P$198,CONCATENATE(กลุ่ม!$O47," ",กลุ่ม!R$4))</f>
        <v>0</v>
      </c>
      <c r="S47" s="72">
        <f>COUNTIF(การแข่งขัน!$O$4:$P$198,CONCATENATE(กลุ่ม!$O47," ",กลุ่ม!S$4))</f>
        <v>0</v>
      </c>
      <c r="T47" s="72">
        <f>SUMIF(การแข่งขัน!$E$4:$E$198,กลุ่ม!$O47,การแข่งขัน!$Q$4:$Q$198)+SUMIF(การแข่งขัน!$J$4:$J$198,กลุ่ม!$O47,การแข่งขัน!$R$4:$R$198)</f>
        <v>13</v>
      </c>
      <c r="U47" s="72">
        <f>SUMIF(การแข่งขัน!$E$4:$E$198,กลุ่ม!$O47,การแข่งขัน!$R$4:$R$198)+SUMIF(การแข่งขัน!$J$4:$J$198,กลุ่ม!$O47,การแข่งขัน!$Q$4:$Q$198)</f>
        <v>0</v>
      </c>
      <c r="V47" s="72">
        <f t="shared" si="18"/>
        <v>13</v>
      </c>
      <c r="W47" s="73">
        <f t="shared" si="3"/>
        <v>12</v>
      </c>
      <c r="X47" s="72">
        <f t="array" aca="1" ref="X47" ca="1">MATCH($V47,SMALL(IF(FREQUENCY(MATCH($V$45:$V$49,$V$45:$V$49,0),ROW($V$45:$V$49)-ROW($V$45)+1),$V$45:$V$49),ROW(INDIRECT("1:"&amp;SUM(1/COUNTIF($V$45:$V$49,$V$45:$V$49))))),0)</f>
        <v>4</v>
      </c>
      <c r="Y47" s="72">
        <f t="array" aca="1" ref="Y47" ca="1">MATCH((W47&amp;X47)+0,LARGE(($W$45:$W$49&amp;$X$45:$X$49)+0,ROW(INDIRECT("1:"&amp;COUNT($X$45:$X$49)))),0)</f>
        <v>1</v>
      </c>
      <c r="Z47" s="79">
        <f ca="1">SUMPRODUCT(--(Y47&gt;$Y$45:$Y$49))+COUNTIF(Y$45:Y47,Y47)</f>
        <v>1</v>
      </c>
    </row>
    <row r="48" spans="1:26" x14ac:dyDescent="0.55000000000000004">
      <c r="A48" s="81" t="s">
        <v>135</v>
      </c>
      <c r="B48" s="62">
        <v>4</v>
      </c>
      <c r="C48" s="58" t="str">
        <f t="shared" ca="1" si="17"/>
        <v>เมียนมาร์</v>
      </c>
      <c r="D48" s="62">
        <f t="shared" ca="1" si="16"/>
        <v>5</v>
      </c>
      <c r="E48" s="62">
        <f t="shared" ca="1" si="16"/>
        <v>2</v>
      </c>
      <c r="F48" s="62">
        <f t="shared" ca="1" si="16"/>
        <v>0</v>
      </c>
      <c r="G48" s="62">
        <f t="shared" ca="1" si="16"/>
        <v>3</v>
      </c>
      <c r="H48" s="62">
        <f t="shared" ca="1" si="16"/>
        <v>5</v>
      </c>
      <c r="I48" s="62">
        <f t="shared" ca="1" si="16"/>
        <v>13</v>
      </c>
      <c r="J48" s="62">
        <f t="shared" ca="1" si="16"/>
        <v>-8</v>
      </c>
      <c r="K48" s="62">
        <f t="shared" ca="1" si="16"/>
        <v>6</v>
      </c>
      <c r="N48" s="70" t="str">
        <f>CONCATENATE($A$45,ROWS($N$45:N48))</f>
        <v>F4</v>
      </c>
      <c r="O48" s="71" t="s">
        <v>34</v>
      </c>
      <c r="P48" s="72">
        <f>COUNTIF(การแข่งขัน!$T$4:$U$165,กลุ่ม!$O48)</f>
        <v>5</v>
      </c>
      <c r="Q48" s="72">
        <f>COUNTIF(การแข่งขัน!$O$4:$P$198,CONCATENATE(กลุ่ม!$O48," ",กลุ่ม!Q$4))</f>
        <v>2</v>
      </c>
      <c r="R48" s="72">
        <f>COUNTIF(การแข่งขัน!$O$4:$P$198,CONCATENATE(กลุ่ม!$O48," ",กลุ่ม!R$4))</f>
        <v>0</v>
      </c>
      <c r="S48" s="72">
        <f>COUNTIF(การแข่งขัน!$O$4:$P$198,CONCATENATE(กลุ่ม!$O48," ",กลุ่ม!S$4))</f>
        <v>3</v>
      </c>
      <c r="T48" s="72">
        <f>SUMIF(การแข่งขัน!$E$4:$E$198,กลุ่ม!$O48,การแข่งขัน!$Q$4:$Q$198)+SUMIF(การแข่งขัน!$J$4:$J$198,กลุ่ม!$O48,การแข่งขัน!$R$4:$R$198)</f>
        <v>5</v>
      </c>
      <c r="U48" s="72">
        <f>SUMIF(การแข่งขัน!$E$4:$E$198,กลุ่ม!$O48,การแข่งขัน!$R$4:$R$198)+SUMIF(การแข่งขัน!$J$4:$J$198,กลุ่ม!$O48,การแข่งขัน!$Q$4:$Q$198)</f>
        <v>13</v>
      </c>
      <c r="V48" s="72">
        <f t="shared" si="18"/>
        <v>-8</v>
      </c>
      <c r="W48" s="73">
        <f t="shared" si="3"/>
        <v>6</v>
      </c>
      <c r="X48" s="72">
        <f t="array" aca="1" ref="X48" ca="1">MATCH($V48,SMALL(IF(FREQUENCY(MATCH($V$45:$V$49,$V$45:$V$49,0),ROW($V$45:$V$49)-ROW($V$45)+1),$V$45:$V$49),ROW(INDIRECT("1:"&amp;SUM(1/COUNTIF($V$45:$V$49,$V$45:$V$49))))),0)</f>
        <v>1</v>
      </c>
      <c r="Y48" s="72">
        <f t="array" aca="1" ref="Y48" ca="1">MATCH((W48&amp;X48)+0,LARGE(($W$45:$W$49&amp;$X$45:$X$49)+0,ROW(INDIRECT("1:"&amp;COUNT($X$45:$X$49)))),0)</f>
        <v>4</v>
      </c>
      <c r="Z48" s="79">
        <f ca="1">SUMPRODUCT(--(Y48&gt;$Y$45:$Y$49))+COUNTIF(Y$45:Y48,Y48)</f>
        <v>4</v>
      </c>
    </row>
    <row r="49" spans="1:26" x14ac:dyDescent="0.55000000000000004">
      <c r="A49" s="81" t="s">
        <v>135</v>
      </c>
      <c r="B49" s="62">
        <v>5</v>
      </c>
      <c r="C49" s="58" t="str">
        <f t="shared" ca="1" si="17"/>
        <v>มองโกเลีย</v>
      </c>
      <c r="D49" s="62">
        <f t="shared" ca="1" si="16"/>
        <v>5</v>
      </c>
      <c r="E49" s="62">
        <f t="shared" ca="1" si="16"/>
        <v>1</v>
      </c>
      <c r="F49" s="62">
        <f t="shared" ca="1" si="16"/>
        <v>0</v>
      </c>
      <c r="G49" s="62">
        <f t="shared" ca="1" si="16"/>
        <v>4</v>
      </c>
      <c r="H49" s="62">
        <f t="shared" ca="1" si="16"/>
        <v>2</v>
      </c>
      <c r="I49" s="62">
        <f t="shared" ca="1" si="16"/>
        <v>10</v>
      </c>
      <c r="J49" s="62">
        <f t="shared" ca="1" si="16"/>
        <v>-8</v>
      </c>
      <c r="K49" s="62">
        <f t="shared" ca="1" si="16"/>
        <v>3</v>
      </c>
      <c r="N49" s="70" t="str">
        <f>CONCATENATE($A$45,ROWS($N$45:N49))</f>
        <v>F5</v>
      </c>
      <c r="O49" s="71" t="s">
        <v>35</v>
      </c>
      <c r="P49" s="72">
        <f>COUNTIF(การแข่งขัน!$T$4:$U$165,กลุ่ม!$O49)</f>
        <v>5</v>
      </c>
      <c r="Q49" s="72">
        <f>COUNTIF(การแข่งขัน!$O$4:$P$198,CONCATENATE(กลุ่ม!$O49," ",กลุ่ม!Q$4))</f>
        <v>2</v>
      </c>
      <c r="R49" s="72">
        <f>COUNTIF(การแข่งขัน!$O$4:$P$198,CONCATENATE(กลุ่ม!$O49," ",กลุ่ม!R$4))</f>
        <v>1</v>
      </c>
      <c r="S49" s="72">
        <f>COUNTIF(การแข่งขัน!$O$4:$P$198,CONCATENATE(กลุ่ม!$O49," ",กลุ่ม!S$4))</f>
        <v>2</v>
      </c>
      <c r="T49" s="72">
        <f>SUMIF(การแข่งขัน!$E$4:$E$198,กลุ่ม!$O49,การแข่งขัน!$Q$4:$Q$198)+SUMIF(การแข่งขัน!$J$4:$J$198,กลุ่ม!$O49,การแข่งขัน!$R$4:$R$198)</f>
        <v>10</v>
      </c>
      <c r="U49" s="72">
        <f>SUMIF(การแข่งขัน!$E$4:$E$198,กลุ่ม!$O49,การแข่งขัน!$R$4:$R$198)+SUMIF(การแข่งขัน!$J$4:$J$198,กลุ่ม!$O49,การแข่งขัน!$Q$4:$Q$198)</f>
        <v>5</v>
      </c>
      <c r="V49" s="72">
        <f t="shared" si="18"/>
        <v>5</v>
      </c>
      <c r="W49" s="73">
        <f t="shared" si="3"/>
        <v>7</v>
      </c>
      <c r="X49" s="72">
        <f t="array" aca="1" ref="X49" ca="1">MATCH($V49,SMALL(IF(FREQUENCY(MATCH($V$45:$V$49,$V$45:$V$49,0),ROW($V$45:$V$49)-ROW($V$45)+1),$V$45:$V$49),ROW(INDIRECT("1:"&amp;SUM(1/COUNTIF($V$45:$V$49,$V$45:$V$49))))),0)</f>
        <v>3</v>
      </c>
      <c r="Y49" s="72">
        <f t="array" aca="1" ref="Y49" ca="1">MATCH((W49&amp;X49)+0,LARGE(($W$45:$W$49&amp;$X$45:$X$49)+0,ROW(INDIRECT("1:"&amp;COUNT($X$45:$X$49)))),0)</f>
        <v>2</v>
      </c>
      <c r="Z49" s="79">
        <f ca="1">SUMPRODUCT(--(Y49&gt;$Y$45:$Y$49))+COUNTIF(Y$45:Y49,Y49)</f>
        <v>2</v>
      </c>
    </row>
    <row r="50" spans="1:26" x14ac:dyDescent="0.55000000000000004">
      <c r="X50" s="2"/>
    </row>
    <row r="51" spans="1:26" x14ac:dyDescent="0.55000000000000004">
      <c r="A51" s="65" t="s">
        <v>133</v>
      </c>
      <c r="B51" s="65" t="s">
        <v>134</v>
      </c>
      <c r="C51" s="68" t="s">
        <v>126</v>
      </c>
      <c r="D51" s="68" t="s">
        <v>123</v>
      </c>
      <c r="E51" s="68" t="s">
        <v>45</v>
      </c>
      <c r="F51" s="68" t="s">
        <v>46</v>
      </c>
      <c r="G51" s="68" t="s">
        <v>47</v>
      </c>
      <c r="H51" s="68" t="s">
        <v>48</v>
      </c>
      <c r="I51" s="68" t="s">
        <v>49</v>
      </c>
      <c r="J51" s="68" t="s">
        <v>124</v>
      </c>
      <c r="K51" s="68" t="s">
        <v>122</v>
      </c>
      <c r="N51" s="67" t="s">
        <v>125</v>
      </c>
      <c r="O51" s="68" t="s">
        <v>126</v>
      </c>
      <c r="P51" s="68" t="s">
        <v>123</v>
      </c>
      <c r="Q51" s="68" t="s">
        <v>45</v>
      </c>
      <c r="R51" s="68" t="s">
        <v>46</v>
      </c>
      <c r="S51" s="68" t="s">
        <v>47</v>
      </c>
      <c r="T51" s="68" t="s">
        <v>48</v>
      </c>
      <c r="U51" s="68" t="s">
        <v>49</v>
      </c>
      <c r="V51" s="68" t="s">
        <v>124</v>
      </c>
      <c r="W51" s="68" t="s">
        <v>122</v>
      </c>
      <c r="X51" s="68" t="s">
        <v>129</v>
      </c>
      <c r="Y51" s="68" t="s">
        <v>132</v>
      </c>
      <c r="Z51" s="68" t="s">
        <v>132</v>
      </c>
    </row>
    <row r="52" spans="1:26" x14ac:dyDescent="0.55000000000000004">
      <c r="A52" s="66" t="s">
        <v>54</v>
      </c>
      <c r="B52" s="66" t="s">
        <v>0</v>
      </c>
      <c r="C52" s="66" t="s">
        <v>1</v>
      </c>
      <c r="D52" s="66" t="s">
        <v>7</v>
      </c>
      <c r="E52" s="66" t="s">
        <v>110</v>
      </c>
      <c r="F52" s="66" t="s">
        <v>111</v>
      </c>
      <c r="G52" s="66" t="s">
        <v>112</v>
      </c>
      <c r="H52" s="66" t="s">
        <v>8</v>
      </c>
      <c r="I52" s="66" t="s">
        <v>9</v>
      </c>
      <c r="J52" s="66" t="s">
        <v>10</v>
      </c>
      <c r="K52" s="66" t="s">
        <v>11</v>
      </c>
      <c r="N52" s="74" t="s">
        <v>113</v>
      </c>
      <c r="O52" s="74" t="s">
        <v>1</v>
      </c>
      <c r="P52" s="74" t="s">
        <v>7</v>
      </c>
      <c r="Q52" s="74" t="s">
        <v>110</v>
      </c>
      <c r="R52" s="74" t="s">
        <v>111</v>
      </c>
      <c r="S52" s="74" t="s">
        <v>112</v>
      </c>
      <c r="T52" s="74" t="s">
        <v>8</v>
      </c>
      <c r="U52" s="74" t="s">
        <v>9</v>
      </c>
      <c r="V52" s="74" t="s">
        <v>10</v>
      </c>
      <c r="W52" s="74" t="s">
        <v>128</v>
      </c>
      <c r="X52" s="69" t="s">
        <v>130</v>
      </c>
      <c r="Y52" s="69" t="s">
        <v>131</v>
      </c>
      <c r="Z52" s="69" t="s">
        <v>131</v>
      </c>
    </row>
    <row r="53" spans="1:26" x14ac:dyDescent="0.55000000000000004">
      <c r="A53" s="85" t="s">
        <v>69</v>
      </c>
      <c r="B53" s="63">
        <v>1</v>
      </c>
      <c r="C53" s="58" t="str">
        <f ca="1">INDEX($O$53:$O$57,MATCH(B53,$Z$53:$Z$57,0))</f>
        <v>เวียดนาม</v>
      </c>
      <c r="D53" s="63">
        <f t="shared" ref="D53:K57" ca="1" si="19">INDEX(P$53:P$57,MATCH($C53,$O$53:$O$57,0))</f>
        <v>5</v>
      </c>
      <c r="E53" s="63">
        <f t="shared" ca="1" si="19"/>
        <v>3</v>
      </c>
      <c r="F53" s="63">
        <f t="shared" ca="1" si="19"/>
        <v>2</v>
      </c>
      <c r="G53" s="63">
        <f t="shared" ca="1" si="19"/>
        <v>0</v>
      </c>
      <c r="H53" s="63">
        <f t="shared" ca="1" si="19"/>
        <v>5</v>
      </c>
      <c r="I53" s="63">
        <f t="shared" ca="1" si="19"/>
        <v>1</v>
      </c>
      <c r="J53" s="63">
        <f t="shared" ca="1" si="19"/>
        <v>4</v>
      </c>
      <c r="K53" s="63">
        <f t="shared" ca="1" si="19"/>
        <v>11</v>
      </c>
      <c r="N53" s="70" t="str">
        <f>CONCATENATE($A$53,ROWS($N$53:N53))</f>
        <v>G1</v>
      </c>
      <c r="O53" s="71" t="s">
        <v>36</v>
      </c>
      <c r="P53" s="72">
        <f>COUNTIF(การแข่งขัน!$T$4:$U$165,กลุ่ม!$O53)</f>
        <v>5</v>
      </c>
      <c r="Q53" s="72">
        <f>COUNTIF(การแข่งขัน!$O$4:$P$198,CONCATENATE(กลุ่ม!$O53," ",กลุ่ม!Q$4))</f>
        <v>3</v>
      </c>
      <c r="R53" s="72">
        <f>COUNTIF(การแข่งขัน!$O$4:$P$198,CONCATENATE(กลุ่ม!$O53," ",กลุ่ม!R$4))</f>
        <v>0</v>
      </c>
      <c r="S53" s="72">
        <f>COUNTIF(การแข่งขัน!$O$4:$P$198,CONCATENATE(กลุ่ม!$O53," ",กลุ่ม!S$4))</f>
        <v>2</v>
      </c>
      <c r="T53" s="72">
        <f>SUMIF(การแข่งขัน!$E$4:$E$198,กลุ่ม!$O53,การแข่งขัน!$Q$4:$Q$198)+SUMIF(การแข่งขัน!$J$4:$J$198,กลุ่ม!$O53,การแข่งขัน!$R$4:$R$198)</f>
        <v>8</v>
      </c>
      <c r="U53" s="72">
        <f>SUMIF(การแข่งขัน!$E$4:$E$198,กลุ่ม!$O53,การแข่งขัน!$R$4:$R$198)+SUMIF(การแข่งขัน!$J$4:$J$198,กลุ่ม!$O53,การแข่งขัน!$Q$4:$Q$198)</f>
        <v>6</v>
      </c>
      <c r="V53" s="72">
        <f>T53-U53</f>
        <v>2</v>
      </c>
      <c r="W53" s="73">
        <f t="shared" si="3"/>
        <v>9</v>
      </c>
      <c r="X53" s="72">
        <f t="array" aca="1" ref="X53" ca="1">MATCH($V53,SMALL(IF(FREQUENCY(MATCH($V$53:$V$57,$V$53:$V$57,0),ROW($V$53:$V$57)-ROW($V$53)+1),$V$53:$V$57),ROW(INDIRECT("1:"&amp;SUM(1/COUNTIF($V$53:$V$57,$V$53:$V$57))))),0)</f>
        <v>2</v>
      </c>
      <c r="Y53" s="72">
        <f t="array" aca="1" ref="Y53" ca="1">MATCH((W53&amp;X53)+0,LARGE(($W$53:$W$57&amp;$X$53:$X$57)+0,ROW(INDIRECT("1:"&amp;COUNT($X$53:$X$57)))),0)</f>
        <v>2</v>
      </c>
      <c r="Z53" s="79">
        <f ca="1">SUMPRODUCT(--(Y53&gt;$Y$53:$Y$57))+COUNTIF(Y$53:Y53,Y53)</f>
        <v>2</v>
      </c>
    </row>
    <row r="54" spans="1:26" x14ac:dyDescent="0.55000000000000004">
      <c r="A54" s="81" t="s">
        <v>69</v>
      </c>
      <c r="B54" s="63">
        <v>2</v>
      </c>
      <c r="C54" s="58" t="str">
        <f t="shared" ref="C54:C57" ca="1" si="20">INDEX($O$53:$O$57,MATCH(B54,$Z$53:$Z$57,0))</f>
        <v>มาเลเซีย</v>
      </c>
      <c r="D54" s="63">
        <f t="shared" ca="1" si="19"/>
        <v>5</v>
      </c>
      <c r="E54" s="63">
        <f t="shared" ca="1" si="19"/>
        <v>3</v>
      </c>
      <c r="F54" s="63">
        <f t="shared" ca="1" si="19"/>
        <v>0</v>
      </c>
      <c r="G54" s="63">
        <f t="shared" ca="1" si="19"/>
        <v>2</v>
      </c>
      <c r="H54" s="63">
        <f t="shared" ca="1" si="19"/>
        <v>8</v>
      </c>
      <c r="I54" s="63">
        <f t="shared" ca="1" si="19"/>
        <v>6</v>
      </c>
      <c r="J54" s="63">
        <f t="shared" ca="1" si="19"/>
        <v>2</v>
      </c>
      <c r="K54" s="63">
        <f t="shared" ca="1" si="19"/>
        <v>9</v>
      </c>
      <c r="N54" s="70" t="str">
        <f>CONCATENATE($A$53,ROWS($N$53:N54))</f>
        <v>G2</v>
      </c>
      <c r="O54" s="71" t="s">
        <v>37</v>
      </c>
      <c r="P54" s="72">
        <f>COUNTIF(การแข่งขัน!$T$4:$U$165,กลุ่ม!$O54)</f>
        <v>5</v>
      </c>
      <c r="Q54" s="72">
        <f>COUNTIF(การแข่งขัน!$O$4:$P$198,CONCATENATE(กลุ่ม!$O54," ",กลุ่ม!Q$4))</f>
        <v>3</v>
      </c>
      <c r="R54" s="72">
        <f>COUNTIF(การแข่งขัน!$O$4:$P$198,CONCATENATE(กลุ่ม!$O54," ",กลุ่ม!R$4))</f>
        <v>2</v>
      </c>
      <c r="S54" s="72">
        <f>COUNTIF(การแข่งขัน!$O$4:$P$198,CONCATENATE(กลุ่ม!$O54," ",กลุ่ม!S$4))</f>
        <v>0</v>
      </c>
      <c r="T54" s="72">
        <f>SUMIF(การแข่งขัน!$E$4:$E$198,กลุ่ม!$O54,การแข่งขัน!$Q$4:$Q$198)+SUMIF(การแข่งขัน!$J$4:$J$198,กลุ่ม!$O54,การแข่งขัน!$R$4:$R$198)</f>
        <v>5</v>
      </c>
      <c r="U54" s="72">
        <f>SUMIF(การแข่งขัน!$E$4:$E$198,กลุ่ม!$O54,การแข่งขัน!$R$4:$R$198)+SUMIF(การแข่งขัน!$J$4:$J$198,กลุ่ม!$O54,การแข่งขัน!$Q$4:$Q$198)</f>
        <v>1</v>
      </c>
      <c r="V54" s="72">
        <f t="shared" ref="V54:V57" si="21">T54-U54</f>
        <v>4</v>
      </c>
      <c r="W54" s="73">
        <f t="shared" si="3"/>
        <v>11</v>
      </c>
      <c r="X54" s="72">
        <f t="array" aca="1" ref="X54" ca="1">MATCH($V54,SMALL(IF(FREQUENCY(MATCH($V$53:$V$57,$V$53:$V$57,0),ROW($V$53:$V$57)-ROW($V$53)+1),$V$53:$V$57),ROW(INDIRECT("1:"&amp;SUM(1/COUNTIF($V$53:$V$57,$V$53:$V$57))))),0)</f>
        <v>4</v>
      </c>
      <c r="Y54" s="72">
        <f t="array" aca="1" ref="Y54" ca="1">MATCH((W54&amp;X54)+0,LARGE(($W$53:$W$57&amp;$X$53:$X$57)+0,ROW(INDIRECT("1:"&amp;COUNT($X$53:$X$57)))),0)</f>
        <v>1</v>
      </c>
      <c r="Z54" s="79">
        <f ca="1">SUMPRODUCT(--(Y54&gt;$Y$53:$Y$57))+COUNTIF(Y$53:Y54,Y54)</f>
        <v>1</v>
      </c>
    </row>
    <row r="55" spans="1:26" x14ac:dyDescent="0.55000000000000004">
      <c r="A55" s="81" t="s">
        <v>69</v>
      </c>
      <c r="B55" s="63">
        <v>3</v>
      </c>
      <c r="C55" s="58" t="str">
        <f t="shared" ca="1" si="20"/>
        <v>ไทย</v>
      </c>
      <c r="D55" s="63">
        <f t="shared" ca="1" si="19"/>
        <v>5</v>
      </c>
      <c r="E55" s="63">
        <f t="shared" ca="1" si="19"/>
        <v>2</v>
      </c>
      <c r="F55" s="63">
        <f t="shared" ca="1" si="19"/>
        <v>2</v>
      </c>
      <c r="G55" s="63">
        <f t="shared" ca="1" si="19"/>
        <v>1</v>
      </c>
      <c r="H55" s="63">
        <f t="shared" ca="1" si="19"/>
        <v>6</v>
      </c>
      <c r="I55" s="63">
        <f t="shared" ca="1" si="19"/>
        <v>3</v>
      </c>
      <c r="J55" s="63">
        <f t="shared" ca="1" si="19"/>
        <v>3</v>
      </c>
      <c r="K55" s="63">
        <f t="shared" ca="1" si="19"/>
        <v>8</v>
      </c>
      <c r="N55" s="70" t="str">
        <f>CONCATENATE($A$53,ROWS($N$53:N55))</f>
        <v>G3</v>
      </c>
      <c r="O55" s="71" t="s">
        <v>56</v>
      </c>
      <c r="P55" s="72">
        <f>COUNTIF(การแข่งขัน!$T$4:$U$165,กลุ่ม!$O55)</f>
        <v>5</v>
      </c>
      <c r="Q55" s="72">
        <f>COUNTIF(การแข่งขัน!$O$4:$P$198,CONCATENATE(กลุ่ม!$O55," ",กลุ่ม!Q$4))</f>
        <v>2</v>
      </c>
      <c r="R55" s="72">
        <f>COUNTIF(การแข่งขัน!$O$4:$P$198,CONCATENATE(กลุ่ม!$O55," ",กลุ่ม!R$4))</f>
        <v>2</v>
      </c>
      <c r="S55" s="72">
        <f>COUNTIF(การแข่งขัน!$O$4:$P$198,CONCATENATE(กลุ่ม!$O55," ",กลุ่ม!S$4))</f>
        <v>1</v>
      </c>
      <c r="T55" s="72">
        <f>SUMIF(การแข่งขัน!$E$4:$E$198,กลุ่ม!$O55,การแข่งขัน!$Q$4:$Q$198)+SUMIF(การแข่งขัน!$J$4:$J$198,กลุ่ม!$O55,การแข่งขัน!$R$4:$R$198)</f>
        <v>6</v>
      </c>
      <c r="U55" s="72">
        <f>SUMIF(การแข่งขัน!$E$4:$E$198,กลุ่ม!$O55,การแข่งขัน!$R$4:$R$198)+SUMIF(การแข่งขัน!$J$4:$J$198,กลุ่ม!$O55,การแข่งขัน!$Q$4:$Q$198)</f>
        <v>3</v>
      </c>
      <c r="V55" s="72">
        <f t="shared" si="21"/>
        <v>3</v>
      </c>
      <c r="W55" s="73">
        <f t="shared" si="3"/>
        <v>8</v>
      </c>
      <c r="X55" s="72">
        <f t="array" aca="1" ref="X55" ca="1">MATCH($V55,SMALL(IF(FREQUENCY(MATCH($V$53:$V$57,$V$53:$V$57,0),ROW($V$53:$V$57)-ROW($V$53)+1),$V$53:$V$57),ROW(INDIRECT("1:"&amp;SUM(1/COUNTIF($V$53:$V$57,$V$53:$V$57))))),0)</f>
        <v>3</v>
      </c>
      <c r="Y55" s="72">
        <f t="array" aca="1" ref="Y55" ca="1">MATCH((W55&amp;X55)+0,LARGE(($W$53:$W$57&amp;$X$53:$X$57)+0,ROW(INDIRECT("1:"&amp;COUNT($X$53:$X$57)))),0)</f>
        <v>3</v>
      </c>
      <c r="Z55" s="79">
        <f ca="1">SUMPRODUCT(--(Y55&gt;$Y$53:$Y$57))+COUNTIF(Y$53:Y55,Y55)</f>
        <v>3</v>
      </c>
    </row>
    <row r="56" spans="1:26" x14ac:dyDescent="0.55000000000000004">
      <c r="A56" s="81" t="s">
        <v>69</v>
      </c>
      <c r="B56" s="63">
        <v>4</v>
      </c>
      <c r="C56" s="58" t="str">
        <f t="shared" ca="1" si="20"/>
        <v>สหรัฐอาหรับเอมิเรตส์</v>
      </c>
      <c r="D56" s="63">
        <f t="shared" ca="1" si="19"/>
        <v>4</v>
      </c>
      <c r="E56" s="63">
        <f t="shared" ca="1" si="19"/>
        <v>2</v>
      </c>
      <c r="F56" s="63">
        <f t="shared" ca="1" si="19"/>
        <v>0</v>
      </c>
      <c r="G56" s="63">
        <f t="shared" ca="1" si="19"/>
        <v>2</v>
      </c>
      <c r="H56" s="63">
        <f t="shared" ca="1" si="19"/>
        <v>8</v>
      </c>
      <c r="I56" s="63">
        <f t="shared" ca="1" si="19"/>
        <v>4</v>
      </c>
      <c r="J56" s="63">
        <f t="shared" ca="1" si="19"/>
        <v>4</v>
      </c>
      <c r="K56" s="63">
        <f t="shared" ca="1" si="19"/>
        <v>6</v>
      </c>
      <c r="N56" s="70" t="str">
        <f>CONCATENATE($A$53,ROWS($N$53:N56))</f>
        <v>G4</v>
      </c>
      <c r="O56" s="71" t="s">
        <v>86</v>
      </c>
      <c r="P56" s="72">
        <f>COUNTIF(การแข่งขัน!$T$4:$U$165,กลุ่ม!$O56)</f>
        <v>4</v>
      </c>
      <c r="Q56" s="72">
        <f>COUNTIF(การแข่งขัน!$O$4:$P$198,CONCATENATE(กลุ่ม!$O56," ",กลุ่ม!Q$4))</f>
        <v>2</v>
      </c>
      <c r="R56" s="72">
        <f>COUNTIF(การแข่งขัน!$O$4:$P$198,CONCATENATE(กลุ่ม!$O56," ",กลุ่ม!R$4))</f>
        <v>0</v>
      </c>
      <c r="S56" s="72">
        <f>COUNTIF(การแข่งขัน!$O$4:$P$198,CONCATENATE(กลุ่ม!$O56," ",กลุ่ม!S$4))</f>
        <v>2</v>
      </c>
      <c r="T56" s="72">
        <f>SUMIF(การแข่งขัน!$E$4:$E$198,กลุ่ม!$O56,การแข่งขัน!$Q$4:$Q$198)+SUMIF(การแข่งขัน!$J$4:$J$198,กลุ่ม!$O56,การแข่งขัน!$R$4:$R$198)</f>
        <v>8</v>
      </c>
      <c r="U56" s="72">
        <f>SUMIF(การแข่งขัน!$E$4:$E$198,กลุ่ม!$O56,การแข่งขัน!$R$4:$R$198)+SUMIF(การแข่งขัน!$J$4:$J$198,กลุ่ม!$O56,การแข่งขัน!$Q$4:$Q$198)</f>
        <v>4</v>
      </c>
      <c r="V56" s="72">
        <f t="shared" si="21"/>
        <v>4</v>
      </c>
      <c r="W56" s="73">
        <f t="shared" si="3"/>
        <v>6</v>
      </c>
      <c r="X56" s="72">
        <f t="array" aca="1" ref="X56" ca="1">MATCH($V56,SMALL(IF(FREQUENCY(MATCH($V$53:$V$57,$V$53:$V$57,0),ROW($V$53:$V$57)-ROW($V$53)+1),$V$53:$V$57),ROW(INDIRECT("1:"&amp;SUM(1/COUNTIF($V$53:$V$57,$V$53:$V$57))))),0)</f>
        <v>4</v>
      </c>
      <c r="Y56" s="72">
        <f t="array" aca="1" ref="Y56" ca="1">MATCH((W56&amp;X56)+0,LARGE(($W$53:$W$57&amp;$X$53:$X$57)+0,ROW(INDIRECT("1:"&amp;COUNT($X$53:$X$57)))),0)</f>
        <v>4</v>
      </c>
      <c r="Z56" s="79">
        <f ca="1">SUMPRODUCT(--(Y56&gt;$Y$53:$Y$57))+COUNTIF(Y$53:Y56,Y56)</f>
        <v>4</v>
      </c>
    </row>
    <row r="57" spans="1:26" x14ac:dyDescent="0.55000000000000004">
      <c r="A57" s="81" t="s">
        <v>69</v>
      </c>
      <c r="B57" s="63">
        <v>5</v>
      </c>
      <c r="C57" s="58" t="str">
        <f t="shared" ca="1" si="20"/>
        <v>อินโดนีเซีย</v>
      </c>
      <c r="D57" s="63">
        <f t="shared" ca="1" si="19"/>
        <v>5</v>
      </c>
      <c r="E57" s="63">
        <f t="shared" ca="1" si="19"/>
        <v>0</v>
      </c>
      <c r="F57" s="63">
        <f t="shared" ca="1" si="19"/>
        <v>0</v>
      </c>
      <c r="G57" s="63">
        <f t="shared" ca="1" si="19"/>
        <v>5</v>
      </c>
      <c r="H57" s="63">
        <f t="shared" ca="1" si="19"/>
        <v>3</v>
      </c>
      <c r="I57" s="63">
        <f t="shared" ca="1" si="19"/>
        <v>16</v>
      </c>
      <c r="J57" s="63">
        <f t="shared" ca="1" si="19"/>
        <v>-13</v>
      </c>
      <c r="K57" s="63">
        <f t="shared" ca="1" si="19"/>
        <v>0</v>
      </c>
      <c r="N57" s="70" t="str">
        <f>CONCATENATE($A$53,ROWS($N$53:N57))</f>
        <v>G5</v>
      </c>
      <c r="O57" s="71" t="s">
        <v>38</v>
      </c>
      <c r="P57" s="72">
        <f>COUNTIF(การแข่งขัน!$T$4:$U$165,กลุ่ม!$O57)</f>
        <v>5</v>
      </c>
      <c r="Q57" s="72">
        <f>COUNTIF(การแข่งขัน!$O$4:$P$198,CONCATENATE(กลุ่ม!$O57," ",กลุ่ม!Q$4))</f>
        <v>0</v>
      </c>
      <c r="R57" s="72">
        <f>COUNTIF(การแข่งขัน!$O$4:$P$198,CONCATENATE(กลุ่ม!$O57," ",กลุ่ม!R$4))</f>
        <v>0</v>
      </c>
      <c r="S57" s="72">
        <f>COUNTIF(การแข่งขัน!$O$4:$P$198,CONCATENATE(กลุ่ม!$O57," ",กลุ่ม!S$4))</f>
        <v>5</v>
      </c>
      <c r="T57" s="72">
        <f>SUMIF(การแข่งขัน!$E$4:$E$198,กลุ่ม!$O57,การแข่งขัน!$Q$4:$Q$198)+SUMIF(การแข่งขัน!$J$4:$J$198,กลุ่ม!$O57,การแข่งขัน!$R$4:$R$198)</f>
        <v>3</v>
      </c>
      <c r="U57" s="72">
        <f>SUMIF(การแข่งขัน!$E$4:$E$198,กลุ่ม!$O57,การแข่งขัน!$R$4:$R$198)+SUMIF(การแข่งขัน!$J$4:$J$198,กลุ่ม!$O57,การแข่งขัน!$Q$4:$Q$198)</f>
        <v>16</v>
      </c>
      <c r="V57" s="72">
        <f t="shared" si="21"/>
        <v>-13</v>
      </c>
      <c r="W57" s="73">
        <f t="shared" si="3"/>
        <v>0</v>
      </c>
      <c r="X57" s="72">
        <f t="array" aca="1" ref="X57" ca="1">MATCH($V57,SMALL(IF(FREQUENCY(MATCH($V$53:$V$57,$V$53:$V$57,0),ROW($V$53:$V$57)-ROW($V$53)+1),$V$53:$V$57),ROW(INDIRECT("1:"&amp;SUM(1/COUNTIF($V$53:$V$57,$V$53:$V$57))))),0)</f>
        <v>1</v>
      </c>
      <c r="Y57" s="72">
        <f t="array" aca="1" ref="Y57" ca="1">MATCH((W57&amp;X57)+0,LARGE(($W$53:$W$57&amp;$X$53:$X$57)+0,ROW(INDIRECT("1:"&amp;COUNT($X$53:$X$57)))),0)</f>
        <v>5</v>
      </c>
      <c r="Z57" s="79">
        <f ca="1">SUMPRODUCT(--(Y57&gt;$Y$53:$Y$57))+COUNTIF(Y$53:Y57,Y57)</f>
        <v>5</v>
      </c>
    </row>
    <row r="58" spans="1:26" x14ac:dyDescent="0.55000000000000004">
      <c r="X58" s="2"/>
    </row>
    <row r="59" spans="1:26" x14ac:dyDescent="0.55000000000000004">
      <c r="A59" s="65" t="s">
        <v>133</v>
      </c>
      <c r="B59" s="65" t="s">
        <v>134</v>
      </c>
      <c r="C59" s="68" t="s">
        <v>126</v>
      </c>
      <c r="D59" s="68" t="s">
        <v>123</v>
      </c>
      <c r="E59" s="68" t="s">
        <v>45</v>
      </c>
      <c r="F59" s="68" t="s">
        <v>46</v>
      </c>
      <c r="G59" s="68" t="s">
        <v>47</v>
      </c>
      <c r="H59" s="68" t="s">
        <v>48</v>
      </c>
      <c r="I59" s="68" t="s">
        <v>49</v>
      </c>
      <c r="J59" s="68" t="s">
        <v>124</v>
      </c>
      <c r="K59" s="68" t="s">
        <v>122</v>
      </c>
      <c r="N59" s="67" t="s">
        <v>125</v>
      </c>
      <c r="O59" s="68" t="s">
        <v>126</v>
      </c>
      <c r="P59" s="68" t="s">
        <v>123</v>
      </c>
      <c r="Q59" s="68" t="s">
        <v>45</v>
      </c>
      <c r="R59" s="68" t="s">
        <v>46</v>
      </c>
      <c r="S59" s="68" t="s">
        <v>47</v>
      </c>
      <c r="T59" s="68" t="s">
        <v>48</v>
      </c>
      <c r="U59" s="68" t="s">
        <v>49</v>
      </c>
      <c r="V59" s="68" t="s">
        <v>124</v>
      </c>
      <c r="W59" s="68" t="s">
        <v>122</v>
      </c>
      <c r="X59" s="68" t="s">
        <v>129</v>
      </c>
      <c r="Y59" s="68" t="s">
        <v>132</v>
      </c>
      <c r="Z59" s="68" t="s">
        <v>132</v>
      </c>
    </row>
    <row r="60" spans="1:26" x14ac:dyDescent="0.55000000000000004">
      <c r="A60" s="66" t="s">
        <v>54</v>
      </c>
      <c r="B60" s="66" t="s">
        <v>0</v>
      </c>
      <c r="C60" s="66" t="s">
        <v>1</v>
      </c>
      <c r="D60" s="66" t="s">
        <v>7</v>
      </c>
      <c r="E60" s="66" t="s">
        <v>110</v>
      </c>
      <c r="F60" s="66" t="s">
        <v>111</v>
      </c>
      <c r="G60" s="66" t="s">
        <v>112</v>
      </c>
      <c r="H60" s="66" t="s">
        <v>8</v>
      </c>
      <c r="I60" s="66" t="s">
        <v>9</v>
      </c>
      <c r="J60" s="66" t="s">
        <v>10</v>
      </c>
      <c r="K60" s="66" t="s">
        <v>11</v>
      </c>
      <c r="N60" s="74" t="s">
        <v>113</v>
      </c>
      <c r="O60" s="74" t="s">
        <v>1</v>
      </c>
      <c r="P60" s="74" t="s">
        <v>7</v>
      </c>
      <c r="Q60" s="74" t="s">
        <v>110</v>
      </c>
      <c r="R60" s="74" t="s">
        <v>111</v>
      </c>
      <c r="S60" s="74" t="s">
        <v>112</v>
      </c>
      <c r="T60" s="74" t="s">
        <v>8</v>
      </c>
      <c r="U60" s="74" t="s">
        <v>9</v>
      </c>
      <c r="V60" s="74" t="s">
        <v>10</v>
      </c>
      <c r="W60" s="74" t="s">
        <v>128</v>
      </c>
      <c r="X60" s="69" t="s">
        <v>130</v>
      </c>
      <c r="Y60" s="69" t="s">
        <v>131</v>
      </c>
      <c r="Z60" s="69" t="s">
        <v>131</v>
      </c>
    </row>
    <row r="61" spans="1:26" x14ac:dyDescent="0.55000000000000004">
      <c r="A61" s="85" t="s">
        <v>61</v>
      </c>
      <c r="B61" s="64">
        <v>1</v>
      </c>
      <c r="C61" s="58" t="str">
        <f ca="1">INDEX($O$61:$O$65,MATCH(B61,$Z$61:$Z$65,0))</f>
        <v>เติร์กเมนิสถาน</v>
      </c>
      <c r="D61" s="64">
        <f t="shared" ref="D61:K65" ca="1" si="22">INDEX(P$61:P$65,MATCH($C61,$O$61:$O$65,0))</f>
        <v>5</v>
      </c>
      <c r="E61" s="64">
        <f t="shared" ca="1" si="22"/>
        <v>3</v>
      </c>
      <c r="F61" s="64">
        <f t="shared" ca="1" si="22"/>
        <v>0</v>
      </c>
      <c r="G61" s="64">
        <f t="shared" ca="1" si="22"/>
        <v>2</v>
      </c>
      <c r="H61" s="64">
        <f t="shared" ca="1" si="22"/>
        <v>8</v>
      </c>
      <c r="I61" s="64">
        <f t="shared" ca="1" si="22"/>
        <v>5</v>
      </c>
      <c r="J61" s="64">
        <f t="shared" ca="1" si="22"/>
        <v>3</v>
      </c>
      <c r="K61" s="64">
        <f t="shared" ca="1" si="22"/>
        <v>9</v>
      </c>
      <c r="N61" s="70" t="str">
        <f>CONCATENATE($A$61,ROWS($N$61:N61))</f>
        <v>H1</v>
      </c>
      <c r="O61" s="71" t="s">
        <v>39</v>
      </c>
      <c r="P61" s="72">
        <f>COUNTIF(การแข่งขัน!$T$4:$U$165,กลุ่ม!$O61)</f>
        <v>5</v>
      </c>
      <c r="Q61" s="72">
        <f>COUNTIF(การแข่งขัน!$O$4:$P$198,CONCATENATE(กลุ่ม!$O61," ",กลุ่ม!Q$4))</f>
        <v>2</v>
      </c>
      <c r="R61" s="72">
        <f>COUNTIF(การแข่งขัน!$O$4:$P$198,CONCATENATE(กลุ่ม!$O61," ",กลุ่ม!R$4))</f>
        <v>2</v>
      </c>
      <c r="S61" s="72">
        <f>COUNTIF(การแข่งขัน!$O$4:$P$198,CONCATENATE(กลุ่ม!$O61," ",กลุ่ม!S$4))</f>
        <v>1</v>
      </c>
      <c r="T61" s="72">
        <f>SUMIF(การแข่งขัน!$E$4:$E$198,กลุ่ม!$O61,การแข่งขัน!$Q$4:$Q$198)+SUMIF(การแข่งขัน!$J$4:$J$198,กลุ่ม!$O61,การแข่งขัน!$R$4:$R$198)</f>
        <v>4</v>
      </c>
      <c r="U61" s="72">
        <f>SUMIF(การแข่งขัน!$E$4:$E$198,กลุ่ม!$O61,การแข่งขัน!$R$4:$R$198)+SUMIF(การแข่งขัน!$J$4:$J$198,กลุ่ม!$O61,การแข่งขัน!$Q$4:$Q$198)</f>
        <v>3</v>
      </c>
      <c r="V61" s="72">
        <f>T61-U61</f>
        <v>1</v>
      </c>
      <c r="W61" s="73">
        <f t="shared" si="3"/>
        <v>8</v>
      </c>
      <c r="X61" s="72">
        <f t="array" aca="1" ref="X61" ca="1">MATCH($V61,SMALL(IF(FREQUENCY(MATCH($V$61:$V$65,$V$61:$V$65,0),ROW($V$61:$V$65)-ROW($V$61)+1),$V$61:$V$65),ROW(INDIRECT("1:"&amp;SUM(1/COUNTIF($V$61:$V$65,$V$61:$V$65))))),0)</f>
        <v>2</v>
      </c>
      <c r="Y61" s="72">
        <f t="array" aca="1" ref="Y61" ca="1">MATCH((W61&amp;X61)+0,LARGE(($W$61:$W$65&amp;$X$61:$X$65)+0,ROW(INDIRECT("1:"&amp;COUNT($X$61:$X$65)))),0)</f>
        <v>4</v>
      </c>
      <c r="Z61" s="79">
        <f ca="1">SUMPRODUCT(--(Y61&gt;$Y$61:$Y$65))+COUNTIF(Y$61:Y61,Y61)</f>
        <v>4</v>
      </c>
    </row>
    <row r="62" spans="1:26" x14ac:dyDescent="0.55000000000000004">
      <c r="A62" s="81" t="s">
        <v>61</v>
      </c>
      <c r="B62" s="64">
        <v>2</v>
      </c>
      <c r="C62" s="58" t="str">
        <f t="shared" ref="C62:C65" ca="1" si="23">INDEX($O$61:$O$65,MATCH(B62,$Z$61:$Z$65,0))</f>
        <v>เกาหลีใต้</v>
      </c>
      <c r="D62" s="64">
        <f t="shared" ca="1" si="22"/>
        <v>4</v>
      </c>
      <c r="E62" s="64">
        <f t="shared" ca="1" si="22"/>
        <v>2</v>
      </c>
      <c r="F62" s="64">
        <f t="shared" ca="1" si="22"/>
        <v>2</v>
      </c>
      <c r="G62" s="64">
        <f t="shared" ca="1" si="22"/>
        <v>0</v>
      </c>
      <c r="H62" s="64">
        <f t="shared" ca="1" si="22"/>
        <v>10</v>
      </c>
      <c r="I62" s="64">
        <f t="shared" ca="1" si="22"/>
        <v>0</v>
      </c>
      <c r="J62" s="64">
        <f t="shared" ca="1" si="22"/>
        <v>10</v>
      </c>
      <c r="K62" s="64">
        <f t="shared" ca="1" si="22"/>
        <v>8</v>
      </c>
      <c r="N62" s="70" t="str">
        <f>CONCATENATE($A$61,ROWS($N$61:N62))</f>
        <v>H2</v>
      </c>
      <c r="O62" s="71" t="s">
        <v>40</v>
      </c>
      <c r="P62" s="72">
        <f>COUNTIF(การแข่งขัน!$T$4:$U$165,กลุ่ม!$O62)</f>
        <v>5</v>
      </c>
      <c r="Q62" s="72">
        <f>COUNTIF(การแข่งขัน!$O$4:$P$198,CONCATENATE(กลุ่ม!$O62," ",กลุ่ม!Q$4))</f>
        <v>3</v>
      </c>
      <c r="R62" s="72">
        <f>COUNTIF(การแข่งขัน!$O$4:$P$198,CONCATENATE(กลุ่ม!$O62," ",กลุ่ม!R$4))</f>
        <v>0</v>
      </c>
      <c r="S62" s="72">
        <f>COUNTIF(การแข่งขัน!$O$4:$P$198,CONCATENATE(กลุ่ม!$O62," ",กลุ่ม!S$4))</f>
        <v>2</v>
      </c>
      <c r="T62" s="72">
        <f>SUMIF(การแข่งขัน!$E$4:$E$198,กลุ่ม!$O62,การแข่งขัน!$Q$4:$Q$198)+SUMIF(การแข่งขัน!$J$4:$J$198,กลุ่ม!$O62,การแข่งขัน!$R$4:$R$198)</f>
        <v>8</v>
      </c>
      <c r="U62" s="72">
        <f>SUMIF(การแข่งขัน!$E$4:$E$198,กลุ่ม!$O62,การแข่งขัน!$R$4:$R$198)+SUMIF(การแข่งขัน!$J$4:$J$198,กลุ่ม!$O62,การแข่งขัน!$Q$4:$Q$198)</f>
        <v>5</v>
      </c>
      <c r="V62" s="72">
        <f t="shared" ref="V62:V65" si="24">T62-U62</f>
        <v>3</v>
      </c>
      <c r="W62" s="73">
        <f t="shared" si="3"/>
        <v>9</v>
      </c>
      <c r="X62" s="72">
        <f t="array" aca="1" ref="X62" ca="1">MATCH($V62,SMALL(IF(FREQUENCY(MATCH($V$61:$V$65,$V$61:$V$65,0),ROW($V$61:$V$65)-ROW($V$61)+1),$V$61:$V$65),ROW(INDIRECT("1:"&amp;SUM(1/COUNTIF($V$61:$V$65,$V$61:$V$65))))),0)</f>
        <v>4</v>
      </c>
      <c r="Y62" s="72">
        <f t="array" aca="1" ref="Y62" ca="1">MATCH((W62&amp;X62)+0,LARGE(($W$61:$W$65&amp;$X$61:$X$65)+0,ROW(INDIRECT("1:"&amp;COUNT($X$61:$X$65)))),0)</f>
        <v>1</v>
      </c>
      <c r="Z62" s="79">
        <f ca="1">SUMPRODUCT(--(Y62&gt;$Y$61:$Y$65))+COUNTIF(Y$61:Y62,Y62)</f>
        <v>1</v>
      </c>
    </row>
    <row r="63" spans="1:26" x14ac:dyDescent="0.55000000000000004">
      <c r="A63" s="81" t="s">
        <v>61</v>
      </c>
      <c r="B63" s="64">
        <v>3</v>
      </c>
      <c r="C63" s="58" t="str">
        <f t="shared" ca="1" si="23"/>
        <v>เลบานอน</v>
      </c>
      <c r="D63" s="64">
        <f t="shared" ca="1" si="22"/>
        <v>5</v>
      </c>
      <c r="E63" s="64">
        <f t="shared" ca="1" si="22"/>
        <v>2</v>
      </c>
      <c r="F63" s="64">
        <f t="shared" ca="1" si="22"/>
        <v>2</v>
      </c>
      <c r="G63" s="64">
        <f t="shared" ca="1" si="22"/>
        <v>1</v>
      </c>
      <c r="H63" s="64">
        <f t="shared" ca="1" si="22"/>
        <v>5</v>
      </c>
      <c r="I63" s="64">
        <f t="shared" ca="1" si="22"/>
        <v>3</v>
      </c>
      <c r="J63" s="64">
        <f t="shared" ca="1" si="22"/>
        <v>2</v>
      </c>
      <c r="K63" s="64">
        <f t="shared" ca="1" si="22"/>
        <v>8</v>
      </c>
      <c r="N63" s="70" t="str">
        <f>CONCATENATE($A$61,ROWS($N$61:N63))</f>
        <v>H3</v>
      </c>
      <c r="O63" s="71" t="s">
        <v>41</v>
      </c>
      <c r="P63" s="72">
        <f>COUNTIF(การแข่งขัน!$T$4:$U$165,กลุ่ม!$O63)</f>
        <v>4</v>
      </c>
      <c r="Q63" s="72">
        <f>COUNTIF(การแข่งขัน!$O$4:$P$198,CONCATENATE(กลุ่ม!$O63," ",กลุ่ม!Q$4))</f>
        <v>2</v>
      </c>
      <c r="R63" s="72">
        <f>COUNTIF(การแข่งขัน!$O$4:$P$198,CONCATENATE(กลุ่ม!$O63," ",กลุ่ม!R$4))</f>
        <v>2</v>
      </c>
      <c r="S63" s="72">
        <f>COUNTIF(การแข่งขัน!$O$4:$P$198,CONCATENATE(กลุ่ม!$O63," ",กลุ่ม!S$4))</f>
        <v>0</v>
      </c>
      <c r="T63" s="72">
        <f>SUMIF(การแข่งขัน!$E$4:$E$198,กลุ่ม!$O63,การแข่งขัน!$Q$4:$Q$198)+SUMIF(การแข่งขัน!$J$4:$J$198,กลุ่ม!$O63,การแข่งขัน!$R$4:$R$198)</f>
        <v>10</v>
      </c>
      <c r="U63" s="72">
        <f>SUMIF(การแข่งขัน!$E$4:$E$198,กลุ่ม!$O63,การแข่งขัน!$R$4:$R$198)+SUMIF(การแข่งขัน!$J$4:$J$198,กลุ่ม!$O63,การแข่งขัน!$Q$4:$Q$198)</f>
        <v>0</v>
      </c>
      <c r="V63" s="72">
        <f t="shared" si="24"/>
        <v>10</v>
      </c>
      <c r="W63" s="73">
        <f t="shared" si="3"/>
        <v>8</v>
      </c>
      <c r="X63" s="72">
        <f t="array" aca="1" ref="X63" ca="1">MATCH($V63,SMALL(IF(FREQUENCY(MATCH($V$61:$V$65,$V$61:$V$65,0),ROW($V$61:$V$65)-ROW($V$61)+1),$V$61:$V$65),ROW(INDIRECT("1:"&amp;SUM(1/COUNTIF($V$61:$V$65,$V$61:$V$65))))),0)</f>
        <v>5</v>
      </c>
      <c r="Y63" s="72">
        <f t="array" aca="1" ref="Y63" ca="1">MATCH((W63&amp;X63)+0,LARGE(($W$61:$W$65&amp;$X$61:$X$65)+0,ROW(INDIRECT("1:"&amp;COUNT($X$61:$X$65)))),0)</f>
        <v>2</v>
      </c>
      <c r="Z63" s="79">
        <f ca="1">SUMPRODUCT(--(Y63&gt;$Y$61:$Y$65))+COUNTIF(Y$61:Y63,Y63)</f>
        <v>2</v>
      </c>
    </row>
    <row r="64" spans="1:26" x14ac:dyDescent="0.55000000000000004">
      <c r="A64" s="81" t="s">
        <v>61</v>
      </c>
      <c r="B64" s="64">
        <v>4</v>
      </c>
      <c r="C64" s="58" t="str">
        <f t="shared" ca="1" si="23"/>
        <v>เกาหลีเหนือ</v>
      </c>
      <c r="D64" s="64">
        <f t="shared" ca="1" si="22"/>
        <v>5</v>
      </c>
      <c r="E64" s="64">
        <f t="shared" ca="1" si="22"/>
        <v>2</v>
      </c>
      <c r="F64" s="64">
        <f t="shared" ca="1" si="22"/>
        <v>2</v>
      </c>
      <c r="G64" s="64">
        <f t="shared" ca="1" si="22"/>
        <v>1</v>
      </c>
      <c r="H64" s="64">
        <f t="shared" ca="1" si="22"/>
        <v>4</v>
      </c>
      <c r="I64" s="64">
        <f t="shared" ca="1" si="22"/>
        <v>3</v>
      </c>
      <c r="J64" s="64">
        <f t="shared" ca="1" si="22"/>
        <v>1</v>
      </c>
      <c r="K64" s="64">
        <f t="shared" ca="1" si="22"/>
        <v>8</v>
      </c>
      <c r="N64" s="70" t="str">
        <f>CONCATENATE($A$61,ROWS($N$61:N64))</f>
        <v>H4</v>
      </c>
      <c r="O64" s="71" t="s">
        <v>42</v>
      </c>
      <c r="P64" s="72">
        <f>COUNTIF(การแข่งขัน!$T$4:$U$165,กลุ่ม!$O64)</f>
        <v>5</v>
      </c>
      <c r="Q64" s="72">
        <f>COUNTIF(การแข่งขัน!$O$4:$P$198,CONCATENATE(กลุ่ม!$O64," ",กลุ่ม!Q$4))</f>
        <v>2</v>
      </c>
      <c r="R64" s="72">
        <f>COUNTIF(การแข่งขัน!$O$4:$P$198,CONCATENATE(กลุ่ม!$O64," ",กลุ่ม!R$4))</f>
        <v>2</v>
      </c>
      <c r="S64" s="72">
        <f>COUNTIF(การแข่งขัน!$O$4:$P$198,CONCATENATE(กลุ่ม!$O64," ",กลุ่ม!S$4))</f>
        <v>1</v>
      </c>
      <c r="T64" s="72">
        <f>SUMIF(การแข่งขัน!$E$4:$E$198,กลุ่ม!$O64,การแข่งขัน!$Q$4:$Q$198)+SUMIF(การแข่งขัน!$J$4:$J$198,กลุ่ม!$O64,การแข่งขัน!$R$4:$R$198)</f>
        <v>5</v>
      </c>
      <c r="U64" s="72">
        <f>SUMIF(การแข่งขัน!$E$4:$E$198,กลุ่ม!$O64,การแข่งขัน!$R$4:$R$198)+SUMIF(การแข่งขัน!$J$4:$J$198,กลุ่ม!$O64,การแข่งขัน!$Q$4:$Q$198)</f>
        <v>3</v>
      </c>
      <c r="V64" s="72">
        <f t="shared" si="24"/>
        <v>2</v>
      </c>
      <c r="W64" s="73">
        <f t="shared" si="3"/>
        <v>8</v>
      </c>
      <c r="X64" s="72">
        <f t="array" aca="1" ref="X64" ca="1">MATCH($V64,SMALL(IF(FREQUENCY(MATCH($V$61:$V$65,$V$61:$V$65,0),ROW($V$61:$V$65)-ROW($V$61)+1),$V$61:$V$65),ROW(INDIRECT("1:"&amp;SUM(1/COUNTIF($V$61:$V$65,$V$61:$V$65))))),0)</f>
        <v>3</v>
      </c>
      <c r="Y64" s="72">
        <f t="array" aca="1" ref="Y64" ca="1">MATCH((W64&amp;X64)+0,LARGE(($W$61:$W$65&amp;$X$61:$X$65)+0,ROW(INDIRECT("1:"&amp;COUNT($X$61:$X$65)))),0)</f>
        <v>3</v>
      </c>
      <c r="Z64" s="79">
        <f ca="1">SUMPRODUCT(--(Y64&gt;$Y$61:$Y$65))+COUNTIF(Y$61:Y64,Y64)</f>
        <v>3</v>
      </c>
    </row>
    <row r="65" spans="1:26" x14ac:dyDescent="0.55000000000000004">
      <c r="A65" s="81" t="s">
        <v>61</v>
      </c>
      <c r="B65" s="64">
        <v>5</v>
      </c>
      <c r="C65" s="58" t="str">
        <f t="shared" ca="1" si="23"/>
        <v>ศรีลังกา</v>
      </c>
      <c r="D65" s="64">
        <f t="shared" ca="1" si="22"/>
        <v>5</v>
      </c>
      <c r="E65" s="64">
        <f t="shared" ca="1" si="22"/>
        <v>0</v>
      </c>
      <c r="F65" s="64">
        <f t="shared" ca="1" si="22"/>
        <v>0</v>
      </c>
      <c r="G65" s="64">
        <f t="shared" ca="1" si="22"/>
        <v>5</v>
      </c>
      <c r="H65" s="64">
        <f t="shared" ca="1" si="22"/>
        <v>0</v>
      </c>
      <c r="I65" s="64">
        <f t="shared" ca="1" si="22"/>
        <v>16</v>
      </c>
      <c r="J65" s="64">
        <f t="shared" ca="1" si="22"/>
        <v>-16</v>
      </c>
      <c r="K65" s="64">
        <f t="shared" ca="1" si="22"/>
        <v>0</v>
      </c>
      <c r="N65" s="70" t="str">
        <f>CONCATENATE($A$61,ROWS($N$61:N65))</f>
        <v>H5</v>
      </c>
      <c r="O65" s="71" t="s">
        <v>43</v>
      </c>
      <c r="P65" s="72">
        <f>COUNTIF(การแข่งขัน!$T$4:$U$165,กลุ่ม!$O65)</f>
        <v>5</v>
      </c>
      <c r="Q65" s="72">
        <f>COUNTIF(การแข่งขัน!$O$4:$P$198,CONCATENATE(กลุ่ม!$O65," ",กลุ่ม!Q$4))</f>
        <v>0</v>
      </c>
      <c r="R65" s="72">
        <f>COUNTIF(การแข่งขัน!$O$4:$P$198,CONCATENATE(กลุ่ม!$O65," ",กลุ่ม!R$4))</f>
        <v>0</v>
      </c>
      <c r="S65" s="72">
        <f>COUNTIF(การแข่งขัน!$O$4:$P$198,CONCATENATE(กลุ่ม!$O65," ",กลุ่ม!S$4))</f>
        <v>5</v>
      </c>
      <c r="T65" s="72">
        <f>SUMIF(การแข่งขัน!$E$4:$E$198,กลุ่ม!$O65,การแข่งขัน!$Q$4:$Q$198)+SUMIF(การแข่งขัน!$J$4:$J$198,กลุ่ม!$O65,การแข่งขัน!$R$4:$R$198)</f>
        <v>0</v>
      </c>
      <c r="U65" s="72">
        <f>SUMIF(การแข่งขัน!$E$4:$E$198,กลุ่ม!$O65,การแข่งขัน!$R$4:$R$198)+SUMIF(การแข่งขัน!$J$4:$J$198,กลุ่ม!$O65,การแข่งขัน!$Q$4:$Q$198)</f>
        <v>16</v>
      </c>
      <c r="V65" s="72">
        <f t="shared" si="24"/>
        <v>-16</v>
      </c>
      <c r="W65" s="73">
        <f t="shared" si="3"/>
        <v>0</v>
      </c>
      <c r="X65" s="72">
        <f t="array" aca="1" ref="X65" ca="1">MATCH($V65,SMALL(IF(FREQUENCY(MATCH($V$61:$V$65,$V$61:$V$65,0),ROW($V$61:$V$65)-ROW($V$61)+1),$V$61:$V$65),ROW(INDIRECT("1:"&amp;SUM(1/COUNTIF($V$61:$V$65,$V$61:$V$65))))),0)</f>
        <v>1</v>
      </c>
      <c r="Y65" s="72">
        <f t="array" aca="1" ref="Y65" ca="1">MATCH((W65&amp;X65)+0,LARGE(($W$61:$W$65&amp;$X$61:$X$65)+0,ROW(INDIRECT("1:"&amp;COUNT($X$61:$X$65)))),0)</f>
        <v>5</v>
      </c>
      <c r="Z65" s="79">
        <f ca="1">SUMPRODUCT(--(Y65&gt;$Y$61:$Y$65))+COUNTIF(Y$61:Y65,Y65)</f>
        <v>5</v>
      </c>
    </row>
    <row r="66" spans="1:26" x14ac:dyDescent="0.55000000000000004">
      <c r="P66" s="4"/>
    </row>
    <row r="67" spans="1:26" x14ac:dyDescent="0.55000000000000004">
      <c r="P67" s="4"/>
    </row>
    <row r="68" spans="1:26" x14ac:dyDescent="0.55000000000000004">
      <c r="P68" s="4"/>
    </row>
    <row r="69" spans="1:26" x14ac:dyDescent="0.55000000000000004">
      <c r="P69" s="4"/>
    </row>
    <row r="70" spans="1:26" x14ac:dyDescent="0.55000000000000004">
      <c r="P70" s="4"/>
    </row>
    <row r="71" spans="1:26" x14ac:dyDescent="0.55000000000000004">
      <c r="P71" s="4"/>
    </row>
    <row r="72" spans="1:26" x14ac:dyDescent="0.55000000000000004">
      <c r="P72" s="4"/>
    </row>
    <row r="73" spans="1:26" x14ac:dyDescent="0.55000000000000004">
      <c r="P73" s="4"/>
    </row>
    <row r="74" spans="1:26" x14ac:dyDescent="0.55000000000000004">
      <c r="P74" s="4"/>
    </row>
    <row r="75" spans="1:26" x14ac:dyDescent="0.55000000000000004">
      <c r="P75" s="4"/>
    </row>
  </sheetData>
  <sheetProtection algorithmName="SHA-512" hashValue="pUQESQ4CopWOPLGoFKitQqR77iD9wdbnpQndvDr06lp3I0trx1p5P1uGXLkMCgAYlcLG9Bt0BB5YgrnzRrHuUg==" saltValue="QRsSMvsikttOo0Q2TMzHVg==" spinCount="100000" sheet="1" objects="1" scenarios="1"/>
  <mergeCells count="1">
    <mergeCell ref="B1:K1"/>
  </mergeCells>
  <conditionalFormatting sqref="A6:A9 A14:A17 A22:A25 A30:A33 A38:A41 A46:A49 A54:A57 A62:A65">
    <cfRule type="notContainsBlanks" dxfId="0" priority="1">
      <formula>LEN(TRIM(A6))&gt;0</formula>
    </cfRule>
  </conditionalFormatting>
  <pageMargins left="0.7" right="0.7" top="0.75" bottom="0.75" header="0.3" footer="0.3"/>
  <pageSetup orientation="portrait" r:id="rId1"/>
  <ignoredErrors>
    <ignoredError sqref="N5:X14 Y5:Y12 Y61:Y64 N65:Y65 N61:X64 N16:X16 N15 P15:X15 N18:X57 N17 P17:X17 Y18:Y60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8B25-D9CF-47BA-BD9E-4749F2A53906}">
  <sheetPr codeName="Sheet3"/>
  <dimension ref="C2:C10"/>
  <sheetViews>
    <sheetView workbookViewId="0">
      <selection activeCell="J4" sqref="J4"/>
    </sheetView>
  </sheetViews>
  <sheetFormatPr defaultRowHeight="24" x14ac:dyDescent="0.55000000000000004"/>
  <sheetData>
    <row r="2" spans="3:3" x14ac:dyDescent="0.55000000000000004">
      <c r="C2" s="81" t="s">
        <v>133</v>
      </c>
    </row>
    <row r="3" spans="3:3" x14ac:dyDescent="0.55000000000000004">
      <c r="C3" s="81" t="s">
        <v>50</v>
      </c>
    </row>
    <row r="4" spans="3:3" x14ac:dyDescent="0.55000000000000004">
      <c r="C4" s="81" t="s">
        <v>52</v>
      </c>
    </row>
    <row r="5" spans="3:3" x14ac:dyDescent="0.55000000000000004">
      <c r="C5" s="81" t="s">
        <v>64</v>
      </c>
    </row>
    <row r="6" spans="3:3" x14ac:dyDescent="0.55000000000000004">
      <c r="C6" s="81" t="s">
        <v>51</v>
      </c>
    </row>
    <row r="7" spans="3:3" x14ac:dyDescent="0.55000000000000004">
      <c r="C7" s="81" t="s">
        <v>77</v>
      </c>
    </row>
    <row r="8" spans="3:3" x14ac:dyDescent="0.55000000000000004">
      <c r="C8" s="81" t="s">
        <v>135</v>
      </c>
    </row>
    <row r="9" spans="3:3" x14ac:dyDescent="0.55000000000000004">
      <c r="C9" s="81" t="s">
        <v>69</v>
      </c>
    </row>
    <row r="10" spans="3:3" x14ac:dyDescent="0.55000000000000004">
      <c r="C10" s="81" t="s">
        <v>61</v>
      </c>
    </row>
  </sheetData>
  <sheetProtection algorithmName="SHA-512" hashValue="lGXfQNerZaey0FMXRcCxKmJ/6Hgq/L+kfoa/sQt84XkCe44CKBqcwdmAhoNZr9UbiAgIbCs+csbS1E2ZYoLgsw==" saltValue="LVqJ8QXOEjwlE1S1n/wCw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การแข่งขัน</vt:lpstr>
      <vt:lpstr>กลุ่ม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User~;Thanet Supachart</dc:creator>
  <cp:lastModifiedBy>Thanet Supachart</cp:lastModifiedBy>
  <dcterms:created xsi:type="dcterms:W3CDTF">2019-09-09T05:57:54Z</dcterms:created>
  <dcterms:modified xsi:type="dcterms:W3CDTF">2019-11-20T10:33:17Z</dcterms:modified>
</cp:coreProperties>
</file>