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90" windowWidth="27795" windowHeight="12330" activeTab="2"/>
  </bookViews>
  <sheets>
    <sheet name="Sheet1" sheetId="1" r:id="rId1"/>
    <sheet name="FileA" sheetId="4" r:id="rId2"/>
    <sheet name="FileB" sheetId="2" r:id="rId3"/>
    <sheet name="FileC" sheetId="3" r:id="rId4"/>
  </sheets>
  <calcPr calcId="144525"/>
</workbook>
</file>

<file path=xl/calcChain.xml><?xml version="1.0" encoding="utf-8"?>
<calcChain xmlns="http://schemas.openxmlformats.org/spreadsheetml/2006/main">
  <c r="O20" i="2" l="1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O4" i="2"/>
  <c r="O3" i="2"/>
  <c r="O2" i="2"/>
  <c r="P2" i="2"/>
  <c r="Y43" i="1" l="1"/>
  <c r="U2" i="1"/>
  <c r="T2" i="1"/>
  <c r="D27" i="1"/>
  <c r="T16" i="1"/>
  <c r="Y16" i="1" s="1"/>
  <c r="U16" i="1"/>
  <c r="X16" i="1"/>
  <c r="Z16" i="1"/>
  <c r="T17" i="1"/>
  <c r="Y17" i="1" s="1"/>
  <c r="U17" i="1"/>
  <c r="T18" i="1"/>
  <c r="V18" i="1" s="1"/>
  <c r="U18" i="1"/>
  <c r="Y18" i="1"/>
  <c r="T19" i="1"/>
  <c r="V19" i="1" s="1"/>
  <c r="U19" i="1"/>
  <c r="W19" i="1"/>
  <c r="X19" i="1"/>
  <c r="Y19" i="1"/>
  <c r="T20" i="1"/>
  <c r="Y20" i="1" s="1"/>
  <c r="U20" i="1"/>
  <c r="T21" i="1"/>
  <c r="Y21" i="1" s="1"/>
  <c r="U21" i="1"/>
  <c r="T22" i="1"/>
  <c r="V22" i="1" s="1"/>
  <c r="U22" i="1"/>
  <c r="T23" i="1"/>
  <c r="W23" i="1" s="1"/>
  <c r="U23" i="1"/>
  <c r="T24" i="1"/>
  <c r="Y24" i="1" s="1"/>
  <c r="U24" i="1"/>
  <c r="X24" i="1"/>
  <c r="T25" i="1"/>
  <c r="Y25" i="1" s="1"/>
  <c r="U25" i="1"/>
  <c r="T26" i="1"/>
  <c r="V26" i="1" s="1"/>
  <c r="U26" i="1"/>
  <c r="T27" i="1"/>
  <c r="Y27" i="1" s="1"/>
  <c r="U27" i="1"/>
  <c r="T28" i="1"/>
  <c r="Y28" i="1" s="1"/>
  <c r="U28" i="1"/>
  <c r="X28" i="1"/>
  <c r="T29" i="1"/>
  <c r="Y29" i="1" s="1"/>
  <c r="U29" i="1"/>
  <c r="T30" i="1"/>
  <c r="V30" i="1" s="1"/>
  <c r="U30" i="1"/>
  <c r="T31" i="1"/>
  <c r="W31" i="1" s="1"/>
  <c r="U31" i="1"/>
  <c r="T32" i="1"/>
  <c r="Y32" i="1" s="1"/>
  <c r="U32" i="1"/>
  <c r="W32" i="1"/>
  <c r="Z32" i="1"/>
  <c r="T33" i="1"/>
  <c r="Y33" i="1" s="1"/>
  <c r="U33" i="1"/>
  <c r="T34" i="1"/>
  <c r="V34" i="1" s="1"/>
  <c r="U34" i="1"/>
  <c r="T35" i="1"/>
  <c r="Y35" i="1" s="1"/>
  <c r="U35" i="1"/>
  <c r="X35" i="1"/>
  <c r="Z35" i="1"/>
  <c r="T36" i="1"/>
  <c r="Y36" i="1" s="1"/>
  <c r="U36" i="1"/>
  <c r="V36" i="1"/>
  <c r="W36" i="1"/>
  <c r="X36" i="1"/>
  <c r="Z36" i="1"/>
  <c r="T37" i="1"/>
  <c r="Y37" i="1" s="1"/>
  <c r="U37" i="1"/>
  <c r="T38" i="1"/>
  <c r="V38" i="1" s="1"/>
  <c r="U38" i="1"/>
  <c r="Y38" i="1"/>
  <c r="T39" i="1"/>
  <c r="U39" i="1"/>
  <c r="V39" i="1"/>
  <c r="W39" i="1"/>
  <c r="X39" i="1"/>
  <c r="Y39" i="1"/>
  <c r="Z39" i="1"/>
  <c r="T40" i="1"/>
  <c r="Y40" i="1" s="1"/>
  <c r="U40" i="1"/>
  <c r="V40" i="1"/>
  <c r="W40" i="1"/>
  <c r="X40" i="1"/>
  <c r="Z40" i="1"/>
  <c r="T8" i="1"/>
  <c r="V8" i="1" s="1"/>
  <c r="U8" i="1"/>
  <c r="T10" i="1"/>
  <c r="Y10" i="1" s="1"/>
  <c r="U10" i="1"/>
  <c r="T14" i="1"/>
  <c r="Y14" i="1" s="1"/>
  <c r="U14" i="1"/>
  <c r="T4" i="1"/>
  <c r="X4" i="1" s="1"/>
  <c r="U4" i="1"/>
  <c r="T13" i="1"/>
  <c r="X13" i="1" s="1"/>
  <c r="U13" i="1"/>
  <c r="T5" i="1"/>
  <c r="W5" i="1" s="1"/>
  <c r="U5" i="1"/>
  <c r="T9" i="1"/>
  <c r="V9" i="1" s="1"/>
  <c r="U9" i="1"/>
  <c r="T11" i="1"/>
  <c r="Y11" i="1" s="1"/>
  <c r="U11" i="1"/>
  <c r="T7" i="1"/>
  <c r="X7" i="1" s="1"/>
  <c r="U7" i="1"/>
  <c r="T6" i="1"/>
  <c r="W6" i="1" s="1"/>
  <c r="U6" i="1"/>
  <c r="T15" i="1"/>
  <c r="Y15" i="1" s="1"/>
  <c r="U15" i="1"/>
  <c r="T12" i="1"/>
  <c r="W12" i="1" s="1"/>
  <c r="U12" i="1"/>
  <c r="T3" i="1"/>
  <c r="X3" i="1" s="1"/>
  <c r="U3" i="1"/>
  <c r="X2" i="1"/>
  <c r="Y30" i="1" l="1"/>
  <c r="V28" i="1"/>
  <c r="Z28" i="1"/>
  <c r="Z24" i="1"/>
  <c r="W16" i="1"/>
  <c r="W28" i="1"/>
  <c r="Z19" i="1"/>
  <c r="X18" i="1"/>
  <c r="V16" i="1"/>
  <c r="V27" i="1"/>
  <c r="X23" i="1"/>
  <c r="V35" i="1"/>
  <c r="X32" i="1"/>
  <c r="W24" i="1"/>
  <c r="Z27" i="1"/>
  <c r="X27" i="1"/>
  <c r="Z31" i="1"/>
  <c r="V31" i="1"/>
  <c r="Z23" i="1"/>
  <c r="V23" i="1"/>
  <c r="W35" i="1"/>
  <c r="Y34" i="1"/>
  <c r="V32" i="1"/>
  <c r="Y31" i="1"/>
  <c r="W27" i="1"/>
  <c r="Y26" i="1"/>
  <c r="V24" i="1"/>
  <c r="Y23" i="1"/>
  <c r="X31" i="1"/>
  <c r="X20" i="1"/>
  <c r="Y22" i="1"/>
  <c r="V20" i="1"/>
  <c r="W20" i="1"/>
  <c r="Z20" i="1"/>
  <c r="X37" i="1"/>
  <c r="X33" i="1"/>
  <c r="X29" i="1"/>
  <c r="X25" i="1"/>
  <c r="X21" i="1"/>
  <c r="X26" i="1"/>
  <c r="W25" i="1"/>
  <c r="W21" i="1"/>
  <c r="W17" i="1"/>
  <c r="W38" i="1"/>
  <c r="Z37" i="1"/>
  <c r="V37" i="1"/>
  <c r="W34" i="1"/>
  <c r="Z33" i="1"/>
  <c r="V33" i="1"/>
  <c r="W30" i="1"/>
  <c r="Z29" i="1"/>
  <c r="V29" i="1"/>
  <c r="W26" i="1"/>
  <c r="Z25" i="1"/>
  <c r="V25" i="1"/>
  <c r="W22" i="1"/>
  <c r="Z21" i="1"/>
  <c r="V21" i="1"/>
  <c r="W18" i="1"/>
  <c r="Z17" i="1"/>
  <c r="V17" i="1"/>
  <c r="X17" i="1"/>
  <c r="X38" i="1"/>
  <c r="W37" i="1"/>
  <c r="X34" i="1"/>
  <c r="W33" i="1"/>
  <c r="X30" i="1"/>
  <c r="W29" i="1"/>
  <c r="X22" i="1"/>
  <c r="Z38" i="1"/>
  <c r="Z34" i="1"/>
  <c r="Z30" i="1"/>
  <c r="Z26" i="1"/>
  <c r="Z22" i="1"/>
  <c r="Z18" i="1"/>
  <c r="Y3" i="1"/>
  <c r="X15" i="1"/>
  <c r="Y5" i="1"/>
  <c r="Y9" i="1"/>
  <c r="V5" i="1"/>
  <c r="Z15" i="1"/>
  <c r="Z14" i="1"/>
  <c r="X11" i="1"/>
  <c r="V14" i="1"/>
  <c r="V15" i="1"/>
  <c r="Y8" i="1"/>
  <c r="X14" i="1"/>
  <c r="Y2" i="1"/>
  <c r="V2" i="1"/>
  <c r="Y7" i="1"/>
  <c r="W9" i="1"/>
  <c r="W2" i="1"/>
  <c r="X5" i="1"/>
  <c r="Y13" i="1"/>
  <c r="W14" i="1"/>
  <c r="Z10" i="1"/>
  <c r="X8" i="1"/>
  <c r="Z2" i="1"/>
  <c r="X9" i="1"/>
  <c r="Z5" i="1"/>
  <c r="X12" i="1"/>
  <c r="Y6" i="1"/>
  <c r="Z12" i="1"/>
  <c r="V12" i="1"/>
  <c r="W3" i="1"/>
  <c r="V6" i="1"/>
  <c r="V10" i="1"/>
  <c r="Y12" i="1"/>
  <c r="Z3" i="1"/>
  <c r="V3" i="1"/>
  <c r="W15" i="1"/>
  <c r="Z6" i="1"/>
  <c r="Z9" i="1"/>
  <c r="W8" i="1"/>
  <c r="X6" i="1"/>
  <c r="X10" i="1"/>
  <c r="W11" i="1"/>
  <c r="W4" i="1"/>
  <c r="W7" i="1"/>
  <c r="Z11" i="1"/>
  <c r="V11" i="1"/>
  <c r="W13" i="1"/>
  <c r="Z4" i="1"/>
  <c r="V4" i="1"/>
  <c r="Z7" i="1"/>
  <c r="V7" i="1"/>
  <c r="Z13" i="1"/>
  <c r="V13" i="1"/>
  <c r="Y4" i="1"/>
  <c r="W10" i="1"/>
  <c r="Z8" i="1"/>
  <c r="X41" i="1" l="1"/>
  <c r="Z41" i="1"/>
  <c r="W41" i="1"/>
  <c r="Y41" i="1"/>
  <c r="Y42" i="1" s="1"/>
  <c r="Y44" i="1" s="1"/>
  <c r="Y45" i="1" s="1"/>
  <c r="Y46" i="1" s="1"/>
  <c r="X42" i="1" l="1"/>
  <c r="X43" i="1" s="1"/>
  <c r="X44" i="1" s="1"/>
  <c r="X45" i="1" s="1"/>
  <c r="X46" i="1" s="1"/>
  <c r="W46" i="1"/>
</calcChain>
</file>

<file path=xl/sharedStrings.xml><?xml version="1.0" encoding="utf-8"?>
<sst xmlns="http://schemas.openxmlformats.org/spreadsheetml/2006/main" count="427" uniqueCount="202">
  <si>
    <t>เลขทะเบียน</t>
  </si>
  <si>
    <t>แปลงที่</t>
  </si>
  <si>
    <t>ครั้งที่</t>
  </si>
  <si>
    <t>ประเภท</t>
  </si>
  <si>
    <t>ไร่</t>
  </si>
  <si>
    <t>งาน</t>
  </si>
  <si>
    <t>ตรว</t>
  </si>
  <si>
    <t>วงเงิน</t>
  </si>
  <si>
    <t>กรณีที่3</t>
  </si>
  <si>
    <t>กรณีที่1</t>
  </si>
  <si>
    <t>กรณีที่2</t>
  </si>
  <si>
    <t>อาจารย์ครับ ผมอยากให้ที่ K:R แสดงผลของรายการจำนองครั้งที่ล่าสุดของแต่ละแปลงครับ</t>
  </si>
  <si>
    <t>กรณีที่มีแปลงซ้ำก็ให้เลือกครั้งที่ล่าสุดของแปลงนั้น กรณีที่แปลงดังกล่าวไม่ซ้ำก็ส่งแปลงนั้นไปที่K:R ได้เลย</t>
  </si>
  <si>
    <t>ผมใช้ IF เข้ามาช่วยT:Z</t>
  </si>
  <si>
    <t>อาจารย์ครับ</t>
  </si>
  <si>
    <t>40014235</t>
  </si>
  <si>
    <t>3211</t>
  </si>
  <si>
    <t>03</t>
  </si>
  <si>
    <t>AAA</t>
  </si>
  <si>
    <t>3</t>
  </si>
  <si>
    <t>5605</t>
  </si>
  <si>
    <t>00</t>
  </si>
  <si>
    <t>42027300</t>
  </si>
  <si>
    <t>09</t>
  </si>
  <si>
    <t>A</t>
  </si>
  <si>
    <t>4</t>
  </si>
  <si>
    <t>6209</t>
  </si>
  <si>
    <t>1ฝ</t>
  </si>
  <si>
    <t>42027318</t>
  </si>
  <si>
    <t>B</t>
  </si>
  <si>
    <t>5709</t>
  </si>
  <si>
    <t>2ฝ</t>
  </si>
  <si>
    <t>39031257</t>
  </si>
  <si>
    <t>2</t>
  </si>
  <si>
    <t>6009</t>
  </si>
  <si>
    <t>46010062</t>
  </si>
  <si>
    <t>5609</t>
  </si>
  <si>
    <t>42017483</t>
  </si>
  <si>
    <t>5604</t>
  </si>
  <si>
    <t>43007996</t>
  </si>
  <si>
    <t>5606</t>
  </si>
  <si>
    <t>42011825</t>
  </si>
  <si>
    <t>04</t>
  </si>
  <si>
    <t>5806</t>
  </si>
  <si>
    <t>44009801</t>
  </si>
  <si>
    <t>5209</t>
  </si>
  <si>
    <t>29075264</t>
  </si>
  <si>
    <t>3603</t>
  </si>
  <si>
    <t>42026062</t>
  </si>
  <si>
    <t>5809</t>
  </si>
  <si>
    <t>46011037</t>
  </si>
  <si>
    <t>5309</t>
  </si>
  <si>
    <t>42014688</t>
  </si>
  <si>
    <t>JR</t>
  </si>
  <si>
    <t>43024132</t>
  </si>
  <si>
    <t>46000105</t>
  </si>
  <si>
    <t>46006227</t>
  </si>
  <si>
    <t>05</t>
  </si>
  <si>
    <t>6ฝ</t>
  </si>
  <si>
    <t>47000039</t>
  </si>
  <si>
    <t>47002308</t>
  </si>
  <si>
    <t>5ฝ</t>
  </si>
  <si>
    <t>43022052</t>
  </si>
  <si>
    <t>หนี้รวม</t>
  </si>
  <si>
    <t>กลุ่ม</t>
  </si>
  <si>
    <t>เขต</t>
  </si>
  <si>
    <t>รหัสหนี้</t>
  </si>
  <si>
    <t>ชื่อ-สกุล</t>
  </si>
  <si>
    <t>คู่สมรส</t>
  </si>
  <si>
    <t>ที่อยู่</t>
  </si>
  <si>
    <t>สถานะลูกค้า</t>
  </si>
  <si>
    <t>บ้านเลขที่</t>
  </si>
  <si>
    <t>หมู่</t>
  </si>
  <si>
    <t>02</t>
  </si>
  <si>
    <t>นายเจ๊ะอาแซ นิละ</t>
  </si>
  <si>
    <t>เจ๊ะเด๊าะ</t>
  </si>
  <si>
    <t>69  ม.5  ต.ปล่องหอย</t>
  </si>
  <si>
    <t xml:space="preserve">69  </t>
  </si>
  <si>
    <t>นายเจะสนิ เจะนิ</t>
  </si>
  <si>
    <t>เจ๊ะบีเด๊าะ</t>
  </si>
  <si>
    <t>71  ม.5  ต.ปล่องหอย</t>
  </si>
  <si>
    <t xml:space="preserve">71  </t>
  </si>
  <si>
    <t>นายมามะ เจ๊ะแว</t>
  </si>
  <si>
    <t>แยนะ</t>
  </si>
  <si>
    <t>34ม.5ต.ปล่องหอยกิ่งอ.กะพ้อ</t>
  </si>
  <si>
    <t>34</t>
  </si>
  <si>
    <t>นายลาเตะ ตีเยาะ</t>
  </si>
  <si>
    <t>มีแนะ</t>
  </si>
  <si>
    <t>99ม.5ต.ปล่องหอยกิ่งอ.กะพ้อ</t>
  </si>
  <si>
    <t>99</t>
  </si>
  <si>
    <t>นายมะเซง สาฮา</t>
  </si>
  <si>
    <t>เจ๊ะหมะ</t>
  </si>
  <si>
    <t>65ม.3ต.ปล่องหอยกิ่งอ.กะพ้อ</t>
  </si>
  <si>
    <t>65</t>
  </si>
  <si>
    <t>นายเจ๊ะมะ วาเตะ</t>
  </si>
  <si>
    <t>ลีเมาะ</t>
  </si>
  <si>
    <t>52  ม.5  ต.ปล่องหอย</t>
  </si>
  <si>
    <t xml:space="preserve">52  </t>
  </si>
  <si>
    <t>นายฮามิ โด</t>
  </si>
  <si>
    <t>บีเดาะ</t>
  </si>
  <si>
    <t>64ม.5ต.ปล่องหอยกิ่งอ.กะพ้อ</t>
  </si>
  <si>
    <t>64</t>
  </si>
  <si>
    <t>นายวาเยะ สาฮา</t>
  </si>
  <si>
    <t>มีเด๊าะ</t>
  </si>
  <si>
    <t>71/1 ม.6 ต.ปล่องหอย</t>
  </si>
  <si>
    <t xml:space="preserve">71/1 </t>
  </si>
  <si>
    <t>นายเจะเลาะ สาฮะ</t>
  </si>
  <si>
    <t>เจะบูงอ</t>
  </si>
  <si>
    <t>36  ม.3  ต.ปล่องหอย</t>
  </si>
  <si>
    <t xml:space="preserve">36  </t>
  </si>
  <si>
    <t>นายกือเด็ง สาฮา</t>
  </si>
  <si>
    <t>กือเม๊าะ</t>
  </si>
  <si>
    <t>69  ม.6  ต.ปล่องหอย</t>
  </si>
  <si>
    <t>นายเจะเตะ สาฮา</t>
  </si>
  <si>
    <t>นิเย๊าะ</t>
  </si>
  <si>
    <t>11ม.6ต.ปล่อยหอยกิ่งอ.กะพ้อ</t>
  </si>
  <si>
    <t>11</t>
  </si>
  <si>
    <t>นายวาเตะ  ฮามุ</t>
  </si>
  <si>
    <t>กือเนาะ</t>
  </si>
  <si>
    <t>57  ม.1  ต.ปล่องหอย</t>
  </si>
  <si>
    <t xml:space="preserve">57  </t>
  </si>
  <si>
    <t>นายฮามะ ดอเลาะ</t>
  </si>
  <si>
    <t>เจะซีตี</t>
  </si>
  <si>
    <t>85/2 ม.6 ต.ปล่องหอย</t>
  </si>
  <si>
    <t xml:space="preserve">85/2 </t>
  </si>
  <si>
    <t>นายเซะ ซายามะ</t>
  </si>
  <si>
    <t>หะลีเย๊าะ</t>
  </si>
  <si>
    <t>48  ม.3  ต.ปล่องหอย</t>
  </si>
  <si>
    <t xml:space="preserve">48  </t>
  </si>
  <si>
    <t>นายเจะเตะ แนมะ</t>
  </si>
  <si>
    <t>แอเสาะ</t>
  </si>
  <si>
    <t>78  ม.3  ต.ปล่องหอย</t>
  </si>
  <si>
    <t xml:space="preserve">78  </t>
  </si>
  <si>
    <t>นายดาโอะ วาเยะ</t>
  </si>
  <si>
    <t>เจะเยาะ</t>
  </si>
  <si>
    <t>90  ม.3  ต.ปล่องหอย</t>
  </si>
  <si>
    <t xml:space="preserve">90  </t>
  </si>
  <si>
    <t>นายเจะอาแซ สาฮา</t>
  </si>
  <si>
    <t>กือแมะ</t>
  </si>
  <si>
    <t>62 ม.3 ต.ปล่องหอย</t>
  </si>
  <si>
    <t>นายต่วนอาแซ สะบุโด</t>
  </si>
  <si>
    <t>ต่วนซง</t>
  </si>
  <si>
    <t>117 ม.2 ต.ตะโละดือรามัน</t>
  </si>
  <si>
    <t xml:space="preserve">117 </t>
  </si>
  <si>
    <t>นายมะเร๊ะ อีซอ</t>
  </si>
  <si>
    <t>ยีวอ</t>
  </si>
  <si>
    <t>4 ม.2 ต.ตะโละดือรามัน</t>
  </si>
  <si>
    <t xml:space="preserve">4 </t>
  </si>
  <si>
    <t>นายเซะ มาแจ</t>
  </si>
  <si>
    <t>13  ม.2 ต.ตะโละดือรามัน</t>
  </si>
  <si>
    <t xml:space="preserve">13  </t>
  </si>
  <si>
    <t>นายมะเซ็ง บูละ</t>
  </si>
  <si>
    <t>ต่วนนะ</t>
  </si>
  <si>
    <t>122/1 ม.2 ต.ตะโละดือรามัน</t>
  </si>
  <si>
    <t xml:space="preserve">122/1 </t>
  </si>
  <si>
    <t>นายแวนาแซ เล็ง</t>
  </si>
  <si>
    <t>บูงอ</t>
  </si>
  <si>
    <t>52 ม.2 ต.ตะโละดือรามัน</t>
  </si>
  <si>
    <t xml:space="preserve">52 </t>
  </si>
  <si>
    <t>เลขที่สัญญา</t>
  </si>
  <si>
    <t>ปี</t>
  </si>
  <si>
    <t>เดือน</t>
  </si>
  <si>
    <t>ต้นเงิน</t>
  </si>
  <si>
    <t>งวดดอก</t>
  </si>
  <si>
    <t>56</t>
  </si>
  <si>
    <t>57</t>
  </si>
  <si>
    <t>58</t>
  </si>
  <si>
    <t>59</t>
  </si>
  <si>
    <t>5909</t>
  </si>
  <si>
    <t>60</t>
  </si>
  <si>
    <t>61</t>
  </si>
  <si>
    <t>6109</t>
  </si>
  <si>
    <t>62</t>
  </si>
  <si>
    <t>50</t>
  </si>
  <si>
    <t>5004</t>
  </si>
  <si>
    <t>5009</t>
  </si>
  <si>
    <t>51</t>
  </si>
  <si>
    <t>5109</t>
  </si>
  <si>
    <t>52</t>
  </si>
  <si>
    <t>53</t>
  </si>
  <si>
    <t>54</t>
  </si>
  <si>
    <t>5409</t>
  </si>
  <si>
    <t>55</t>
  </si>
  <si>
    <t>5509</t>
  </si>
  <si>
    <t>ชื่อ</t>
  </si>
  <si>
    <t>หน่วย</t>
  </si>
  <si>
    <t>ประเภทสัญญา</t>
  </si>
  <si>
    <t>รหัสชั้นสัญญา</t>
  </si>
  <si>
    <t>หลักประกัน</t>
  </si>
  <si>
    <t>วงเงินกู้</t>
  </si>
  <si>
    <t>โอนเงินกู้</t>
  </si>
  <si>
    <t>สัญญาสิ้นสุด</t>
  </si>
  <si>
    <t>ดอกปกติ</t>
  </si>
  <si>
    <t>ต้นเงินปกติ</t>
  </si>
  <si>
    <t>ดอกปรับ</t>
  </si>
  <si>
    <t>ต้นเงินค้าง</t>
  </si>
  <si>
    <t>LS</t>
  </si>
  <si>
    <t>DLS</t>
  </si>
  <si>
    <t>โครงการ</t>
  </si>
  <si>
    <t>ดอกเบี้ย</t>
  </si>
  <si>
    <t>วันที่ติดต่อ</t>
  </si>
  <si>
    <t>อยากได้คำสั่งเหมือน O2 ลงมาเรื่อยๆ ในLoop tolone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</si>
</sst>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  <xf numFmtId="0" fontId="0" fillId="0" borderId="1" xfId="0" applyBorder="1"/>
    <xf numFmtId="0" fontId="0" fillId="0" borderId="0" xfId="0" applyFill="1"/>
    <xf numFmtId="0" fontId="0" fillId="0" borderId="2" xfId="0" applyFill="1" applyBorder="1"/>
    <xf numFmtId="1" fontId="0" fillId="0" borderId="0" xfId="0" applyNumberFormat="1"/>
    <xf numFmtId="1" fontId="0" fillId="0" borderId="2" xfId="0" applyNumberFormat="1" applyFill="1" applyBorder="1"/>
    <xf numFmtId="1" fontId="0" fillId="0" borderId="0" xfId="0" applyNumberFormat="1" applyFill="1"/>
    <xf numFmtId="2" fontId="0" fillId="0" borderId="0" xfId="0" applyNumberFormat="1"/>
    <xf numFmtId="2" fontId="0" fillId="0" borderId="2" xfId="0" applyNumberFormat="1" applyFill="1" applyBorder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38100</xdr:colOff>
      <xdr:row>32</xdr:row>
      <xdr:rowOff>171450</xdr:rowOff>
    </xdr:from>
    <xdr:to>
      <xdr:col>17</xdr:col>
      <xdr:colOff>219075</xdr:colOff>
      <xdr:row>46</xdr:row>
      <xdr:rowOff>161925</xdr:rowOff>
    </xdr:to>
    <xdr:sp macro="" textlink="">
      <xdr:nvSpPr>
        <xdr:cNvPr id="2" name="วงเล็บปีกกาขวา 1"/>
        <xdr:cNvSpPr/>
      </xdr:nvSpPr>
      <xdr:spPr>
        <a:xfrm>
          <a:off x="11696700" y="5962650"/>
          <a:ext cx="180975" cy="25241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17</xdr:col>
      <xdr:colOff>85725</xdr:colOff>
      <xdr:row>7</xdr:row>
      <xdr:rowOff>47625</xdr:rowOff>
    </xdr:from>
    <xdr:to>
      <xdr:col>17</xdr:col>
      <xdr:colOff>228600</xdr:colOff>
      <xdr:row>13</xdr:row>
      <xdr:rowOff>19050</xdr:rowOff>
    </xdr:to>
    <xdr:sp macro="" textlink="">
      <xdr:nvSpPr>
        <xdr:cNvPr id="6" name="วงเล็บปีกกาขวา 5"/>
        <xdr:cNvSpPr/>
      </xdr:nvSpPr>
      <xdr:spPr>
        <a:xfrm>
          <a:off x="11744325" y="1314450"/>
          <a:ext cx="142875" cy="1057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17</xdr:col>
      <xdr:colOff>47626</xdr:colOff>
      <xdr:row>20</xdr:row>
      <xdr:rowOff>28575</xdr:rowOff>
    </xdr:from>
    <xdr:to>
      <xdr:col>17</xdr:col>
      <xdr:colOff>200026</xdr:colOff>
      <xdr:row>32</xdr:row>
      <xdr:rowOff>0</xdr:rowOff>
    </xdr:to>
    <xdr:sp macro="" textlink="">
      <xdr:nvSpPr>
        <xdr:cNvPr id="7" name="วงเล็บปีกกาขวา 6"/>
        <xdr:cNvSpPr/>
      </xdr:nvSpPr>
      <xdr:spPr>
        <a:xfrm>
          <a:off x="11706226" y="3648075"/>
          <a:ext cx="152400" cy="21431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285750</xdr:colOff>
          <xdr:row>2</xdr:row>
          <xdr:rowOff>152400</xdr:rowOff>
        </xdr:from>
        <xdr:to>
          <xdr:col>22</xdr:col>
          <xdr:colOff>209550</xdr:colOff>
          <xdr:row>4</xdr:row>
          <xdr:rowOff>95250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47"/>
  <sheetViews>
    <sheetView topLeftCell="B1" workbookViewId="0">
      <selection activeCell="Y44" sqref="Y44"/>
    </sheetView>
  </sheetViews>
  <sheetFormatPr defaultRowHeight="14.25" x14ac:dyDescent="0.2"/>
  <sheetData>
    <row r="1" spans="1:2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K1" t="s">
        <v>0</v>
      </c>
      <c r="L1" t="s">
        <v>1</v>
      </c>
      <c r="M1" t="s">
        <v>2</v>
      </c>
      <c r="N1" t="s">
        <v>3</v>
      </c>
      <c r="O1" t="s">
        <v>4</v>
      </c>
      <c r="P1" t="s">
        <v>5</v>
      </c>
      <c r="Q1" t="s">
        <v>6</v>
      </c>
      <c r="R1" t="s">
        <v>7</v>
      </c>
      <c r="T1" s="3" t="s">
        <v>1</v>
      </c>
      <c r="U1" s="3" t="s">
        <v>2</v>
      </c>
      <c r="V1" s="3" t="s">
        <v>3</v>
      </c>
      <c r="W1" s="3" t="s">
        <v>4</v>
      </c>
      <c r="X1" s="3" t="s">
        <v>5</v>
      </c>
      <c r="Y1" s="3" t="s">
        <v>6</v>
      </c>
      <c r="Z1" s="3" t="s">
        <v>7</v>
      </c>
    </row>
    <row r="2" spans="1:26" x14ac:dyDescent="0.2">
      <c r="A2">
        <v>169</v>
      </c>
      <c r="B2">
        <v>1</v>
      </c>
      <c r="C2">
        <v>0</v>
      </c>
      <c r="D2">
        <v>1</v>
      </c>
      <c r="E2">
        <v>1</v>
      </c>
      <c r="F2">
        <v>0</v>
      </c>
      <c r="G2">
        <v>87</v>
      </c>
      <c r="H2">
        <v>7300</v>
      </c>
      <c r="K2" s="1">
        <v>169</v>
      </c>
      <c r="L2" s="1">
        <v>1</v>
      </c>
      <c r="M2" s="1">
        <v>2</v>
      </c>
      <c r="N2" s="1">
        <v>2</v>
      </c>
      <c r="O2" s="1">
        <v>10</v>
      </c>
      <c r="P2" s="1">
        <v>2</v>
      </c>
      <c r="Q2" s="1">
        <v>93</v>
      </c>
      <c r="R2" s="1">
        <v>320000</v>
      </c>
      <c r="T2" s="3">
        <f t="shared" ref="T2:T15" si="0">IF(B2=B3,0,B2)</f>
        <v>1</v>
      </c>
      <c r="U2" s="3">
        <f t="shared" ref="U2:U15" si="1">IF(C2&lt;C3,0,C2)</f>
        <v>0</v>
      </c>
      <c r="V2" s="3">
        <f t="shared" ref="V2:V15" si="2">IF(T2=0,0,D2)</f>
        <v>1</v>
      </c>
      <c r="W2" s="3">
        <f t="shared" ref="W2:W15" si="3">IF(T2=0,0,E2)</f>
        <v>1</v>
      </c>
      <c r="X2" s="3">
        <f t="shared" ref="X2:X15" si="4">IF(T2=0,0,F2)</f>
        <v>0</v>
      </c>
      <c r="Y2" s="3">
        <f t="shared" ref="Y2:Y15" si="5">IF(T2=0,0,G2)</f>
        <v>87</v>
      </c>
      <c r="Z2" s="3">
        <f t="shared" ref="Z2:Z15" si="6">IF(T2=0,0,H2)</f>
        <v>7300</v>
      </c>
    </row>
    <row r="3" spans="1:26" x14ac:dyDescent="0.2">
      <c r="A3">
        <v>169</v>
      </c>
      <c r="B3">
        <v>2</v>
      </c>
      <c r="C3">
        <v>0</v>
      </c>
      <c r="D3">
        <v>1</v>
      </c>
      <c r="E3">
        <v>0</v>
      </c>
      <c r="F3">
        <v>2</v>
      </c>
      <c r="G3">
        <v>57</v>
      </c>
      <c r="H3">
        <v>4400</v>
      </c>
      <c r="K3" s="1">
        <v>169</v>
      </c>
      <c r="L3" s="1">
        <v>2</v>
      </c>
      <c r="M3" s="1">
        <v>3</v>
      </c>
      <c r="N3" s="1">
        <v>2</v>
      </c>
      <c r="O3" s="1">
        <v>11</v>
      </c>
      <c r="P3" s="1">
        <v>3</v>
      </c>
      <c r="Q3" s="1">
        <v>50</v>
      </c>
      <c r="R3" s="1">
        <v>475000</v>
      </c>
      <c r="T3" s="3">
        <f t="shared" si="0"/>
        <v>2</v>
      </c>
      <c r="U3" s="3">
        <f t="shared" si="1"/>
        <v>0</v>
      </c>
      <c r="V3" s="3">
        <f t="shared" si="2"/>
        <v>1</v>
      </c>
      <c r="W3" s="3">
        <f t="shared" si="3"/>
        <v>0</v>
      </c>
      <c r="X3" s="3">
        <f t="shared" si="4"/>
        <v>2</v>
      </c>
      <c r="Y3" s="3">
        <f t="shared" si="5"/>
        <v>57</v>
      </c>
      <c r="Z3" s="3">
        <f t="shared" si="6"/>
        <v>4400</v>
      </c>
    </row>
    <row r="4" spans="1:26" x14ac:dyDescent="0.2">
      <c r="A4" s="1">
        <v>169</v>
      </c>
      <c r="B4">
        <v>3</v>
      </c>
      <c r="C4">
        <v>0</v>
      </c>
      <c r="D4">
        <v>1</v>
      </c>
      <c r="E4">
        <v>1</v>
      </c>
      <c r="F4">
        <v>2</v>
      </c>
      <c r="G4">
        <v>53</v>
      </c>
      <c r="H4">
        <v>9700</v>
      </c>
      <c r="K4" s="1">
        <v>169</v>
      </c>
      <c r="L4" s="1">
        <v>3</v>
      </c>
      <c r="M4" s="1">
        <v>2</v>
      </c>
      <c r="N4" s="1">
        <v>1</v>
      </c>
      <c r="O4" s="1">
        <v>7</v>
      </c>
      <c r="P4" s="1">
        <v>3</v>
      </c>
      <c r="Q4" s="1">
        <v>46</v>
      </c>
      <c r="R4" s="1">
        <v>193000</v>
      </c>
      <c r="T4" s="3">
        <f t="shared" si="0"/>
        <v>3</v>
      </c>
      <c r="U4" s="3">
        <f t="shared" si="1"/>
        <v>0</v>
      </c>
      <c r="V4" s="3">
        <f t="shared" si="2"/>
        <v>1</v>
      </c>
      <c r="W4" s="3">
        <f t="shared" si="3"/>
        <v>1</v>
      </c>
      <c r="X4" s="3">
        <f t="shared" si="4"/>
        <v>2</v>
      </c>
      <c r="Y4" s="3">
        <f t="shared" si="5"/>
        <v>53</v>
      </c>
      <c r="Z4" s="3">
        <f t="shared" si="6"/>
        <v>9700</v>
      </c>
    </row>
    <row r="5" spans="1:26" x14ac:dyDescent="0.2">
      <c r="A5">
        <v>169</v>
      </c>
      <c r="B5">
        <v>4</v>
      </c>
      <c r="C5">
        <v>0</v>
      </c>
      <c r="D5">
        <v>1</v>
      </c>
      <c r="E5">
        <v>0</v>
      </c>
      <c r="F5">
        <v>2</v>
      </c>
      <c r="G5">
        <v>11</v>
      </c>
      <c r="H5">
        <v>3600</v>
      </c>
      <c r="K5" s="1">
        <v>169</v>
      </c>
      <c r="L5" s="1">
        <v>4</v>
      </c>
      <c r="M5" s="1">
        <v>1</v>
      </c>
      <c r="N5" s="1">
        <v>1</v>
      </c>
      <c r="O5" s="1">
        <v>3</v>
      </c>
      <c r="P5" s="1">
        <v>0</v>
      </c>
      <c r="Q5" s="1">
        <v>46</v>
      </c>
      <c r="R5" s="1">
        <v>24000</v>
      </c>
      <c r="T5" s="3">
        <f t="shared" si="0"/>
        <v>4</v>
      </c>
      <c r="U5" s="3">
        <f t="shared" si="1"/>
        <v>0</v>
      </c>
      <c r="V5" s="3">
        <f t="shared" si="2"/>
        <v>1</v>
      </c>
      <c r="W5" s="3">
        <f t="shared" si="3"/>
        <v>0</v>
      </c>
      <c r="X5" s="3">
        <f t="shared" si="4"/>
        <v>2</v>
      </c>
      <c r="Y5" s="3">
        <f t="shared" si="5"/>
        <v>11</v>
      </c>
      <c r="Z5" s="3">
        <f t="shared" si="6"/>
        <v>3600</v>
      </c>
    </row>
    <row r="6" spans="1:26" x14ac:dyDescent="0.2">
      <c r="A6">
        <v>169</v>
      </c>
      <c r="B6">
        <v>5</v>
      </c>
      <c r="C6">
        <v>0</v>
      </c>
      <c r="D6">
        <v>3</v>
      </c>
      <c r="E6">
        <v>2</v>
      </c>
      <c r="F6">
        <v>0</v>
      </c>
      <c r="G6">
        <v>7</v>
      </c>
      <c r="H6">
        <v>12000</v>
      </c>
      <c r="K6" s="1">
        <v>169</v>
      </c>
      <c r="L6" s="1">
        <v>5</v>
      </c>
      <c r="M6" s="1">
        <v>1</v>
      </c>
      <c r="N6" s="1">
        <v>1</v>
      </c>
      <c r="O6" s="1">
        <v>1</v>
      </c>
      <c r="P6" s="1">
        <v>2</v>
      </c>
      <c r="Q6" s="1">
        <v>33</v>
      </c>
      <c r="R6" s="1">
        <v>12000</v>
      </c>
      <c r="T6" s="3">
        <f t="shared" si="0"/>
        <v>5</v>
      </c>
      <c r="U6" s="3">
        <f t="shared" si="1"/>
        <v>0</v>
      </c>
      <c r="V6" s="3">
        <f t="shared" si="2"/>
        <v>3</v>
      </c>
      <c r="W6" s="3">
        <f t="shared" si="3"/>
        <v>2</v>
      </c>
      <c r="X6" s="3">
        <f t="shared" si="4"/>
        <v>0</v>
      </c>
      <c r="Y6" s="3">
        <f t="shared" si="5"/>
        <v>7</v>
      </c>
      <c r="Z6" s="3">
        <f t="shared" si="6"/>
        <v>12000</v>
      </c>
    </row>
    <row r="7" spans="1:26" x14ac:dyDescent="0.2">
      <c r="A7">
        <v>169</v>
      </c>
      <c r="B7">
        <v>6</v>
      </c>
      <c r="C7">
        <v>0</v>
      </c>
      <c r="D7">
        <v>1</v>
      </c>
      <c r="E7">
        <v>0</v>
      </c>
      <c r="F7">
        <v>3</v>
      </c>
      <c r="G7">
        <v>0</v>
      </c>
      <c r="H7">
        <v>3000</v>
      </c>
      <c r="T7" s="3">
        <f t="shared" si="0"/>
        <v>6</v>
      </c>
      <c r="U7" s="3">
        <f t="shared" si="1"/>
        <v>0</v>
      </c>
      <c r="V7" s="3">
        <f t="shared" si="2"/>
        <v>1</v>
      </c>
      <c r="W7" s="3">
        <f t="shared" si="3"/>
        <v>0</v>
      </c>
      <c r="X7" s="3">
        <f t="shared" si="4"/>
        <v>3</v>
      </c>
      <c r="Y7" s="3">
        <f t="shared" si="5"/>
        <v>0</v>
      </c>
      <c r="Z7" s="3">
        <f t="shared" si="6"/>
        <v>3000</v>
      </c>
    </row>
    <row r="8" spans="1:26" x14ac:dyDescent="0.2">
      <c r="A8" s="1">
        <v>169</v>
      </c>
      <c r="I8" s="2"/>
      <c r="K8">
        <v>1</v>
      </c>
      <c r="L8">
        <v>0</v>
      </c>
      <c r="M8">
        <v>1</v>
      </c>
      <c r="N8">
        <v>1</v>
      </c>
      <c r="O8">
        <v>0</v>
      </c>
      <c r="P8">
        <v>87</v>
      </c>
      <c r="Q8">
        <v>7300</v>
      </c>
      <c r="T8" s="3">
        <f t="shared" si="0"/>
        <v>0</v>
      </c>
      <c r="U8" s="3">
        <f t="shared" si="1"/>
        <v>0</v>
      </c>
      <c r="V8" s="3">
        <f t="shared" si="2"/>
        <v>0</v>
      </c>
      <c r="W8" s="3">
        <f t="shared" si="3"/>
        <v>0</v>
      </c>
      <c r="X8" s="3">
        <f t="shared" si="4"/>
        <v>0</v>
      </c>
      <c r="Y8" s="3">
        <f t="shared" si="5"/>
        <v>0</v>
      </c>
      <c r="Z8" s="3">
        <f t="shared" si="6"/>
        <v>0</v>
      </c>
    </row>
    <row r="9" spans="1:26" x14ac:dyDescent="0.2">
      <c r="A9">
        <v>169</v>
      </c>
      <c r="K9">
        <v>2</v>
      </c>
      <c r="L9">
        <v>0</v>
      </c>
      <c r="M9">
        <v>1</v>
      </c>
      <c r="N9">
        <v>0</v>
      </c>
      <c r="O9">
        <v>2</v>
      </c>
      <c r="P9">
        <v>57</v>
      </c>
      <c r="Q9">
        <v>4400</v>
      </c>
      <c r="T9" s="3">
        <f t="shared" si="0"/>
        <v>0</v>
      </c>
      <c r="U9" s="3">
        <f t="shared" si="1"/>
        <v>0</v>
      </c>
      <c r="V9" s="3">
        <f t="shared" si="2"/>
        <v>0</v>
      </c>
      <c r="W9" s="3">
        <f t="shared" si="3"/>
        <v>0</v>
      </c>
      <c r="X9" s="3">
        <f t="shared" si="4"/>
        <v>0</v>
      </c>
      <c r="Y9" s="3">
        <f t="shared" si="5"/>
        <v>0</v>
      </c>
      <c r="Z9" s="3">
        <f t="shared" si="6"/>
        <v>0</v>
      </c>
    </row>
    <row r="10" spans="1:26" x14ac:dyDescent="0.2">
      <c r="A10">
        <v>169</v>
      </c>
      <c r="K10">
        <v>3</v>
      </c>
      <c r="L10">
        <v>0</v>
      </c>
      <c r="M10">
        <v>1</v>
      </c>
      <c r="N10">
        <v>1</v>
      </c>
      <c r="O10">
        <v>2</v>
      </c>
      <c r="P10">
        <v>53</v>
      </c>
      <c r="Q10">
        <v>9700</v>
      </c>
      <c r="T10" s="3">
        <f t="shared" si="0"/>
        <v>0</v>
      </c>
      <c r="U10" s="3">
        <f t="shared" si="1"/>
        <v>0</v>
      </c>
      <c r="V10" s="3">
        <f t="shared" si="2"/>
        <v>0</v>
      </c>
      <c r="W10" s="3">
        <f t="shared" si="3"/>
        <v>0</v>
      </c>
      <c r="X10" s="3">
        <f t="shared" si="4"/>
        <v>0</v>
      </c>
      <c r="Y10" s="3">
        <f t="shared" si="5"/>
        <v>0</v>
      </c>
      <c r="Z10" s="3">
        <f t="shared" si="6"/>
        <v>0</v>
      </c>
    </row>
    <row r="11" spans="1:26" x14ac:dyDescent="0.2">
      <c r="A11" s="1">
        <v>169</v>
      </c>
      <c r="K11">
        <v>4</v>
      </c>
      <c r="L11">
        <v>0</v>
      </c>
      <c r="M11">
        <v>1</v>
      </c>
      <c r="N11">
        <v>0</v>
      </c>
      <c r="O11">
        <v>2</v>
      </c>
      <c r="P11">
        <v>11</v>
      </c>
      <c r="Q11">
        <v>3600</v>
      </c>
      <c r="R11" s="2" t="s">
        <v>9</v>
      </c>
      <c r="T11" s="3">
        <f t="shared" si="0"/>
        <v>0</v>
      </c>
      <c r="U11" s="3">
        <f t="shared" si="1"/>
        <v>0</v>
      </c>
      <c r="V11" s="3">
        <f t="shared" si="2"/>
        <v>0</v>
      </c>
      <c r="W11" s="3">
        <f t="shared" si="3"/>
        <v>0</v>
      </c>
      <c r="X11" s="3">
        <f t="shared" si="4"/>
        <v>0</v>
      </c>
      <c r="Y11" s="3">
        <f t="shared" si="5"/>
        <v>0</v>
      </c>
      <c r="Z11" s="3">
        <f t="shared" si="6"/>
        <v>0</v>
      </c>
    </row>
    <row r="12" spans="1:26" x14ac:dyDescent="0.2">
      <c r="A12">
        <v>169</v>
      </c>
      <c r="K12">
        <v>5</v>
      </c>
      <c r="L12">
        <v>0</v>
      </c>
      <c r="M12">
        <v>3</v>
      </c>
      <c r="N12">
        <v>2</v>
      </c>
      <c r="O12">
        <v>0</v>
      </c>
      <c r="P12">
        <v>7</v>
      </c>
      <c r="Q12">
        <v>12000</v>
      </c>
      <c r="T12" s="3">
        <f t="shared" si="0"/>
        <v>0</v>
      </c>
      <c r="U12" s="3">
        <f t="shared" si="1"/>
        <v>0</v>
      </c>
      <c r="V12" s="3">
        <f t="shared" si="2"/>
        <v>0</v>
      </c>
      <c r="W12" s="3">
        <f t="shared" si="3"/>
        <v>0</v>
      </c>
      <c r="X12" s="3">
        <f t="shared" si="4"/>
        <v>0</v>
      </c>
      <c r="Y12" s="3">
        <f t="shared" si="5"/>
        <v>0</v>
      </c>
      <c r="Z12" s="3">
        <f t="shared" si="6"/>
        <v>0</v>
      </c>
    </row>
    <row r="13" spans="1:26" x14ac:dyDescent="0.2">
      <c r="A13" s="1">
        <v>169</v>
      </c>
      <c r="K13">
        <v>6</v>
      </c>
      <c r="L13">
        <v>0</v>
      </c>
      <c r="M13">
        <v>1</v>
      </c>
      <c r="N13">
        <v>0</v>
      </c>
      <c r="O13">
        <v>3</v>
      </c>
      <c r="P13">
        <v>0</v>
      </c>
      <c r="Q13">
        <v>3000</v>
      </c>
      <c r="T13" s="3">
        <f t="shared" si="0"/>
        <v>0</v>
      </c>
      <c r="U13" s="3">
        <f t="shared" si="1"/>
        <v>0</v>
      </c>
      <c r="V13" s="3">
        <f t="shared" si="2"/>
        <v>0</v>
      </c>
      <c r="W13" s="3">
        <f t="shared" si="3"/>
        <v>0</v>
      </c>
      <c r="X13" s="3">
        <f t="shared" si="4"/>
        <v>0</v>
      </c>
      <c r="Y13" s="3">
        <f t="shared" si="5"/>
        <v>0</v>
      </c>
      <c r="Z13" s="3">
        <f t="shared" si="6"/>
        <v>0</v>
      </c>
    </row>
    <row r="14" spans="1:26" x14ac:dyDescent="0.2">
      <c r="A14">
        <v>169</v>
      </c>
      <c r="T14" s="3">
        <f t="shared" si="0"/>
        <v>0</v>
      </c>
      <c r="U14" s="3">
        <f t="shared" si="1"/>
        <v>0</v>
      </c>
      <c r="V14" s="3">
        <f t="shared" si="2"/>
        <v>0</v>
      </c>
      <c r="W14" s="3">
        <f t="shared" si="3"/>
        <v>0</v>
      </c>
      <c r="X14" s="3">
        <f t="shared" si="4"/>
        <v>0</v>
      </c>
      <c r="Y14" s="3">
        <f t="shared" si="5"/>
        <v>0</v>
      </c>
      <c r="Z14" s="3">
        <f t="shared" si="6"/>
        <v>0</v>
      </c>
    </row>
    <row r="15" spans="1:26" x14ac:dyDescent="0.2">
      <c r="A15" s="1">
        <v>169</v>
      </c>
      <c r="B15" s="1"/>
      <c r="C15" s="1"/>
      <c r="D15" s="1"/>
      <c r="E15" s="1"/>
      <c r="F15" s="1"/>
      <c r="G15" s="1"/>
      <c r="H15" s="1"/>
      <c r="T15" s="3">
        <f t="shared" si="0"/>
        <v>0</v>
      </c>
      <c r="U15" s="3">
        <f t="shared" si="1"/>
        <v>0</v>
      </c>
      <c r="V15" s="3">
        <f t="shared" si="2"/>
        <v>0</v>
      </c>
      <c r="W15" s="3">
        <f t="shared" si="3"/>
        <v>0</v>
      </c>
      <c r="X15" s="3">
        <f t="shared" si="4"/>
        <v>0</v>
      </c>
      <c r="Y15" s="3">
        <f t="shared" si="5"/>
        <v>0</v>
      </c>
      <c r="Z15" s="3">
        <f t="shared" si="6"/>
        <v>0</v>
      </c>
    </row>
    <row r="16" spans="1:26" x14ac:dyDescent="0.2">
      <c r="T16" s="3">
        <f t="shared" ref="T16:T40" si="7">IF(B16=B17,0,B16)</f>
        <v>0</v>
      </c>
      <c r="U16" s="3">
        <f t="shared" ref="U16:U40" si="8">IF(C16&lt;C17,0,C16)</f>
        <v>0</v>
      </c>
      <c r="V16" s="3">
        <f t="shared" ref="V16:V40" si="9">IF(T16=0,0,D16)</f>
        <v>0</v>
      </c>
      <c r="W16" s="3">
        <f t="shared" ref="W16:W40" si="10">IF(T16=0,0,E16)</f>
        <v>0</v>
      </c>
      <c r="X16" s="3">
        <f t="shared" ref="X16:X40" si="11">IF(T16=0,0,F16)</f>
        <v>0</v>
      </c>
      <c r="Y16" s="3">
        <f t="shared" ref="Y16:Y40" si="12">IF(T16=0,0,G16)</f>
        <v>0</v>
      </c>
      <c r="Z16" s="3">
        <f t="shared" ref="Z16:Z40" si="13">IF(T16=0,0,H16)</f>
        <v>0</v>
      </c>
    </row>
    <row r="17" spans="1:26" x14ac:dyDescent="0.2">
      <c r="A17">
        <v>19</v>
      </c>
      <c r="T17" s="3">
        <f t="shared" si="7"/>
        <v>0</v>
      </c>
      <c r="U17" s="3">
        <f t="shared" si="8"/>
        <v>0</v>
      </c>
      <c r="V17" s="3">
        <f t="shared" si="9"/>
        <v>0</v>
      </c>
      <c r="W17" s="3">
        <f t="shared" si="10"/>
        <v>0</v>
      </c>
      <c r="X17" s="3">
        <f t="shared" si="11"/>
        <v>0</v>
      </c>
      <c r="Y17" s="3">
        <f t="shared" si="12"/>
        <v>0</v>
      </c>
      <c r="Z17" s="3">
        <f t="shared" si="13"/>
        <v>0</v>
      </c>
    </row>
    <row r="18" spans="1:26" x14ac:dyDescent="0.2">
      <c r="A18">
        <v>19</v>
      </c>
      <c r="K18" t="s">
        <v>11</v>
      </c>
      <c r="T18" s="3">
        <f t="shared" si="7"/>
        <v>0</v>
      </c>
      <c r="U18" s="3">
        <f t="shared" si="8"/>
        <v>0</v>
      </c>
      <c r="V18" s="3">
        <f t="shared" si="9"/>
        <v>0</v>
      </c>
      <c r="W18" s="3">
        <f t="shared" si="10"/>
        <v>0</v>
      </c>
      <c r="X18" s="3">
        <f t="shared" si="11"/>
        <v>0</v>
      </c>
      <c r="Y18" s="3">
        <f t="shared" si="12"/>
        <v>0</v>
      </c>
      <c r="Z18" s="3">
        <f t="shared" si="13"/>
        <v>0</v>
      </c>
    </row>
    <row r="19" spans="1:26" x14ac:dyDescent="0.2">
      <c r="A19">
        <v>19</v>
      </c>
      <c r="I19" s="2"/>
      <c r="K19" t="s">
        <v>12</v>
      </c>
      <c r="T19" s="3">
        <f t="shared" si="7"/>
        <v>0</v>
      </c>
      <c r="U19" s="3">
        <f t="shared" si="8"/>
        <v>0</v>
      </c>
      <c r="V19" s="3">
        <f t="shared" si="9"/>
        <v>0</v>
      </c>
      <c r="W19" s="3">
        <f t="shared" si="10"/>
        <v>0</v>
      </c>
      <c r="X19" s="3">
        <f t="shared" si="11"/>
        <v>0</v>
      </c>
      <c r="Y19" s="3">
        <f t="shared" si="12"/>
        <v>0</v>
      </c>
      <c r="Z19" s="3">
        <f t="shared" si="13"/>
        <v>0</v>
      </c>
    </row>
    <row r="20" spans="1:26" x14ac:dyDescent="0.2">
      <c r="A20">
        <v>19</v>
      </c>
      <c r="K20" t="s">
        <v>13</v>
      </c>
      <c r="T20" s="3">
        <f t="shared" si="7"/>
        <v>0</v>
      </c>
      <c r="U20" s="3">
        <f t="shared" si="8"/>
        <v>0</v>
      </c>
      <c r="V20" s="3">
        <f t="shared" si="9"/>
        <v>0</v>
      </c>
      <c r="W20" s="3">
        <f t="shared" si="10"/>
        <v>0</v>
      </c>
      <c r="X20" s="3">
        <f t="shared" si="11"/>
        <v>0</v>
      </c>
      <c r="Y20" s="3">
        <f t="shared" si="12"/>
        <v>0</v>
      </c>
      <c r="Z20" s="3">
        <f t="shared" si="13"/>
        <v>0</v>
      </c>
    </row>
    <row r="21" spans="1:26" x14ac:dyDescent="0.2">
      <c r="A21">
        <v>19</v>
      </c>
      <c r="K21">
        <v>1</v>
      </c>
      <c r="L21">
        <v>0</v>
      </c>
      <c r="M21">
        <v>2</v>
      </c>
      <c r="N21">
        <v>30</v>
      </c>
      <c r="O21">
        <v>0</v>
      </c>
      <c r="P21">
        <v>70</v>
      </c>
      <c r="Q21">
        <v>750000</v>
      </c>
      <c r="T21" s="3">
        <f t="shared" si="7"/>
        <v>0</v>
      </c>
      <c r="U21" s="3">
        <f t="shared" si="8"/>
        <v>0</v>
      </c>
      <c r="V21" s="3">
        <f t="shared" si="9"/>
        <v>0</v>
      </c>
      <c r="W21" s="3">
        <f t="shared" si="10"/>
        <v>0</v>
      </c>
      <c r="X21" s="3">
        <f t="shared" si="11"/>
        <v>0</v>
      </c>
      <c r="Y21" s="3">
        <f t="shared" si="12"/>
        <v>0</v>
      </c>
      <c r="Z21" s="3">
        <f t="shared" si="13"/>
        <v>0</v>
      </c>
    </row>
    <row r="22" spans="1:26" x14ac:dyDescent="0.2">
      <c r="A22">
        <v>19</v>
      </c>
      <c r="K22">
        <v>2</v>
      </c>
      <c r="L22">
        <v>0</v>
      </c>
      <c r="M22">
        <v>1</v>
      </c>
      <c r="N22">
        <v>5</v>
      </c>
      <c r="O22">
        <v>3</v>
      </c>
      <c r="P22">
        <v>43</v>
      </c>
      <c r="Q22">
        <v>252000</v>
      </c>
      <c r="T22" s="3">
        <f t="shared" si="7"/>
        <v>0</v>
      </c>
      <c r="U22" s="3">
        <f t="shared" si="8"/>
        <v>0</v>
      </c>
      <c r="V22" s="3">
        <f t="shared" si="9"/>
        <v>0</v>
      </c>
      <c r="W22" s="3">
        <f t="shared" si="10"/>
        <v>0</v>
      </c>
      <c r="X22" s="3">
        <f t="shared" si="11"/>
        <v>0</v>
      </c>
      <c r="Y22" s="3">
        <f t="shared" si="12"/>
        <v>0</v>
      </c>
      <c r="Z22" s="3">
        <f t="shared" si="13"/>
        <v>0</v>
      </c>
    </row>
    <row r="23" spans="1:26" x14ac:dyDescent="0.2">
      <c r="K23">
        <v>3</v>
      </c>
      <c r="L23">
        <v>0</v>
      </c>
      <c r="M23">
        <v>2</v>
      </c>
      <c r="N23">
        <v>14</v>
      </c>
      <c r="O23">
        <v>2</v>
      </c>
      <c r="P23">
        <v>73</v>
      </c>
      <c r="Q23">
        <v>587000</v>
      </c>
      <c r="T23" s="3">
        <f t="shared" si="7"/>
        <v>0</v>
      </c>
      <c r="U23" s="3">
        <f t="shared" si="8"/>
        <v>0</v>
      </c>
      <c r="V23" s="3">
        <f t="shared" si="9"/>
        <v>0</v>
      </c>
      <c r="W23" s="3">
        <f t="shared" si="10"/>
        <v>0</v>
      </c>
      <c r="X23" s="3">
        <f t="shared" si="11"/>
        <v>0</v>
      </c>
      <c r="Y23" s="3">
        <f t="shared" si="12"/>
        <v>0</v>
      </c>
      <c r="Z23" s="3">
        <f t="shared" si="13"/>
        <v>0</v>
      </c>
    </row>
    <row r="24" spans="1:26" x14ac:dyDescent="0.2">
      <c r="A24">
        <v>51</v>
      </c>
      <c r="K24" s="1">
        <v>3</v>
      </c>
      <c r="L24" s="1">
        <v>1</v>
      </c>
      <c r="M24" s="1">
        <v>1</v>
      </c>
      <c r="N24" s="1">
        <v>17</v>
      </c>
      <c r="O24" s="1">
        <v>0</v>
      </c>
      <c r="P24" s="1">
        <v>87</v>
      </c>
      <c r="Q24" s="1">
        <v>4200000</v>
      </c>
      <c r="T24" s="3">
        <f t="shared" si="7"/>
        <v>0</v>
      </c>
      <c r="U24" s="3">
        <f t="shared" si="8"/>
        <v>0</v>
      </c>
      <c r="V24" s="3">
        <f t="shared" si="9"/>
        <v>0</v>
      </c>
      <c r="W24" s="3">
        <f t="shared" si="10"/>
        <v>0</v>
      </c>
      <c r="X24" s="3">
        <f t="shared" si="11"/>
        <v>0</v>
      </c>
      <c r="Y24" s="3">
        <f t="shared" si="12"/>
        <v>0</v>
      </c>
      <c r="Z24" s="3">
        <f t="shared" si="13"/>
        <v>0</v>
      </c>
    </row>
    <row r="25" spans="1:26" x14ac:dyDescent="0.2">
      <c r="A25">
        <v>51</v>
      </c>
      <c r="K25">
        <v>4</v>
      </c>
      <c r="L25">
        <v>0</v>
      </c>
      <c r="M25">
        <v>3</v>
      </c>
      <c r="N25">
        <v>3</v>
      </c>
      <c r="O25">
        <v>1</v>
      </c>
      <c r="P25">
        <v>20</v>
      </c>
      <c r="Q25">
        <v>75000</v>
      </c>
      <c r="T25" s="3">
        <f t="shared" si="7"/>
        <v>0</v>
      </c>
      <c r="U25" s="3">
        <f t="shared" si="8"/>
        <v>0</v>
      </c>
      <c r="V25" s="3">
        <f t="shared" si="9"/>
        <v>0</v>
      </c>
      <c r="W25" s="3">
        <f t="shared" si="10"/>
        <v>0</v>
      </c>
      <c r="X25" s="3">
        <f t="shared" si="11"/>
        <v>0</v>
      </c>
      <c r="Y25" s="3">
        <f t="shared" si="12"/>
        <v>0</v>
      </c>
      <c r="Z25" s="3">
        <f t="shared" si="13"/>
        <v>0</v>
      </c>
    </row>
    <row r="26" spans="1:26" x14ac:dyDescent="0.2">
      <c r="A26">
        <v>51</v>
      </c>
      <c r="D26" t="s">
        <v>14</v>
      </c>
      <c r="K26">
        <v>5</v>
      </c>
      <c r="L26">
        <v>0</v>
      </c>
      <c r="M26">
        <v>3</v>
      </c>
      <c r="N26">
        <v>3</v>
      </c>
      <c r="O26">
        <v>1</v>
      </c>
      <c r="P26">
        <v>96</v>
      </c>
      <c r="Q26">
        <v>80000</v>
      </c>
      <c r="R26" s="2" t="s">
        <v>10</v>
      </c>
      <c r="T26" s="3">
        <f t="shared" si="7"/>
        <v>0</v>
      </c>
      <c r="U26" s="3">
        <f t="shared" si="8"/>
        <v>0</v>
      </c>
      <c r="V26" s="3">
        <f t="shared" si="9"/>
        <v>0</v>
      </c>
      <c r="W26" s="3">
        <f t="shared" si="10"/>
        <v>0</v>
      </c>
      <c r="X26" s="3">
        <f t="shared" si="11"/>
        <v>0</v>
      </c>
      <c r="Y26" s="3">
        <f t="shared" si="12"/>
        <v>0</v>
      </c>
      <c r="Z26" s="3">
        <f t="shared" si="13"/>
        <v>0</v>
      </c>
    </row>
    <row r="27" spans="1:26" x14ac:dyDescent="0.2">
      <c r="A27" s="1">
        <v>51</v>
      </c>
      <c r="B27" s="4"/>
      <c r="C27" s="4"/>
      <c r="D27" s="4" t="e">
        <f>D26/100</f>
        <v>#VALUE!</v>
      </c>
      <c r="E27" s="4"/>
      <c r="F27" s="4"/>
      <c r="G27" s="4"/>
      <c r="H27" s="4"/>
      <c r="K27">
        <v>6</v>
      </c>
      <c r="L27">
        <v>0</v>
      </c>
      <c r="M27">
        <v>1</v>
      </c>
      <c r="N27">
        <v>5</v>
      </c>
      <c r="O27">
        <v>0</v>
      </c>
      <c r="P27">
        <v>26</v>
      </c>
      <c r="Q27">
        <v>125000</v>
      </c>
      <c r="T27" s="3">
        <f t="shared" si="7"/>
        <v>0</v>
      </c>
      <c r="U27" s="3">
        <f t="shared" si="8"/>
        <v>0</v>
      </c>
      <c r="V27" s="3">
        <f t="shared" si="9"/>
        <v>0</v>
      </c>
      <c r="W27" s="3">
        <f t="shared" si="10"/>
        <v>0</v>
      </c>
      <c r="X27" s="3">
        <f t="shared" si="11"/>
        <v>0</v>
      </c>
      <c r="Y27" s="3">
        <f t="shared" si="12"/>
        <v>0</v>
      </c>
      <c r="Z27" s="3">
        <f t="shared" si="13"/>
        <v>0</v>
      </c>
    </row>
    <row r="28" spans="1:26" x14ac:dyDescent="0.2">
      <c r="A28">
        <v>51</v>
      </c>
      <c r="K28">
        <v>7</v>
      </c>
      <c r="L28">
        <v>0</v>
      </c>
      <c r="M28">
        <v>1</v>
      </c>
      <c r="N28">
        <v>2</v>
      </c>
      <c r="O28">
        <v>3</v>
      </c>
      <c r="P28">
        <v>83</v>
      </c>
      <c r="Q28">
        <v>66000</v>
      </c>
      <c r="T28" s="3">
        <f t="shared" si="7"/>
        <v>0</v>
      </c>
      <c r="U28" s="3">
        <f t="shared" si="8"/>
        <v>0</v>
      </c>
      <c r="V28" s="3">
        <f t="shared" si="9"/>
        <v>0</v>
      </c>
      <c r="W28" s="3">
        <f t="shared" si="10"/>
        <v>0</v>
      </c>
      <c r="X28" s="3">
        <f t="shared" si="11"/>
        <v>0</v>
      </c>
      <c r="Y28" s="3">
        <f t="shared" si="12"/>
        <v>0</v>
      </c>
      <c r="Z28" s="3">
        <f t="shared" si="13"/>
        <v>0</v>
      </c>
    </row>
    <row r="29" spans="1:26" x14ac:dyDescent="0.2">
      <c r="A29">
        <v>51</v>
      </c>
      <c r="I29" s="2"/>
      <c r="K29">
        <v>8</v>
      </c>
      <c r="L29">
        <v>0</v>
      </c>
      <c r="M29">
        <v>3</v>
      </c>
      <c r="N29">
        <v>2</v>
      </c>
      <c r="O29">
        <v>1</v>
      </c>
      <c r="P29">
        <v>13</v>
      </c>
      <c r="Q29">
        <v>26000</v>
      </c>
      <c r="T29" s="3">
        <f t="shared" si="7"/>
        <v>0</v>
      </c>
      <c r="U29" s="3">
        <f t="shared" si="8"/>
        <v>0</v>
      </c>
      <c r="V29" s="3">
        <f t="shared" si="9"/>
        <v>0</v>
      </c>
      <c r="W29" s="3">
        <f t="shared" si="10"/>
        <v>0</v>
      </c>
      <c r="X29" s="3">
        <f t="shared" si="11"/>
        <v>0</v>
      </c>
      <c r="Y29" s="3">
        <f t="shared" si="12"/>
        <v>0</v>
      </c>
      <c r="Z29" s="3">
        <f t="shared" si="13"/>
        <v>0</v>
      </c>
    </row>
    <row r="30" spans="1:26" x14ac:dyDescent="0.2">
      <c r="A30">
        <v>51</v>
      </c>
      <c r="K30">
        <v>9</v>
      </c>
      <c r="L30">
        <v>0</v>
      </c>
      <c r="M30">
        <v>1</v>
      </c>
      <c r="N30">
        <v>6</v>
      </c>
      <c r="O30">
        <v>2</v>
      </c>
      <c r="P30">
        <v>40</v>
      </c>
      <c r="Q30">
        <v>316000</v>
      </c>
      <c r="T30" s="3">
        <f t="shared" si="7"/>
        <v>0</v>
      </c>
      <c r="U30" s="3">
        <f t="shared" si="8"/>
        <v>0</v>
      </c>
      <c r="V30" s="3">
        <f t="shared" si="9"/>
        <v>0</v>
      </c>
      <c r="W30" s="3">
        <f t="shared" si="10"/>
        <v>0</v>
      </c>
      <c r="X30" s="3">
        <f t="shared" si="11"/>
        <v>0</v>
      </c>
      <c r="Y30" s="3">
        <f t="shared" si="12"/>
        <v>0</v>
      </c>
      <c r="Z30" s="3">
        <f t="shared" si="13"/>
        <v>0</v>
      </c>
    </row>
    <row r="31" spans="1:26" x14ac:dyDescent="0.2">
      <c r="A31">
        <v>51</v>
      </c>
      <c r="K31">
        <v>10</v>
      </c>
      <c r="L31">
        <v>0</v>
      </c>
      <c r="M31">
        <v>3</v>
      </c>
      <c r="N31">
        <v>14</v>
      </c>
      <c r="O31">
        <v>0</v>
      </c>
      <c r="P31">
        <v>56</v>
      </c>
      <c r="Q31">
        <v>420000</v>
      </c>
      <c r="T31" s="3">
        <f t="shared" si="7"/>
        <v>0</v>
      </c>
      <c r="U31" s="3">
        <f t="shared" si="8"/>
        <v>0</v>
      </c>
      <c r="V31" s="3">
        <f t="shared" si="9"/>
        <v>0</v>
      </c>
      <c r="W31" s="3">
        <f t="shared" si="10"/>
        <v>0</v>
      </c>
      <c r="X31" s="3">
        <f t="shared" si="11"/>
        <v>0</v>
      </c>
      <c r="Y31" s="3">
        <f t="shared" si="12"/>
        <v>0</v>
      </c>
      <c r="Z31" s="3">
        <f t="shared" si="13"/>
        <v>0</v>
      </c>
    </row>
    <row r="32" spans="1:26" x14ac:dyDescent="0.2">
      <c r="A32">
        <v>51</v>
      </c>
      <c r="K32">
        <v>11</v>
      </c>
      <c r="L32">
        <v>0</v>
      </c>
      <c r="M32">
        <v>3</v>
      </c>
      <c r="N32">
        <v>13</v>
      </c>
      <c r="O32">
        <v>3</v>
      </c>
      <c r="P32">
        <v>26</v>
      </c>
      <c r="Q32">
        <v>414000</v>
      </c>
      <c r="T32" s="3">
        <f t="shared" si="7"/>
        <v>0</v>
      </c>
      <c r="U32" s="3">
        <f t="shared" si="8"/>
        <v>0</v>
      </c>
      <c r="V32" s="3">
        <f t="shared" si="9"/>
        <v>0</v>
      </c>
      <c r="W32" s="3">
        <f t="shared" si="10"/>
        <v>0</v>
      </c>
      <c r="X32" s="3">
        <f t="shared" si="11"/>
        <v>0</v>
      </c>
      <c r="Y32" s="3">
        <f t="shared" si="12"/>
        <v>0</v>
      </c>
      <c r="Z32" s="3">
        <f t="shared" si="13"/>
        <v>0</v>
      </c>
    </row>
    <row r="33" spans="1:26" x14ac:dyDescent="0.2">
      <c r="A33">
        <v>51</v>
      </c>
      <c r="T33" s="3">
        <f t="shared" si="7"/>
        <v>0</v>
      </c>
      <c r="U33" s="3">
        <f t="shared" si="8"/>
        <v>0</v>
      </c>
      <c r="V33" s="3">
        <f t="shared" si="9"/>
        <v>0</v>
      </c>
      <c r="W33" s="3">
        <f t="shared" si="10"/>
        <v>0</v>
      </c>
      <c r="X33" s="3">
        <f t="shared" si="11"/>
        <v>0</v>
      </c>
      <c r="Y33" s="3">
        <f t="shared" si="12"/>
        <v>0</v>
      </c>
      <c r="Z33" s="3">
        <f t="shared" si="13"/>
        <v>0</v>
      </c>
    </row>
    <row r="34" spans="1:26" x14ac:dyDescent="0.2">
      <c r="A34">
        <v>51</v>
      </c>
      <c r="K34">
        <v>1</v>
      </c>
      <c r="L34">
        <v>0</v>
      </c>
      <c r="M34">
        <v>2</v>
      </c>
      <c r="N34">
        <v>10</v>
      </c>
      <c r="O34">
        <v>2</v>
      </c>
      <c r="P34">
        <v>93</v>
      </c>
      <c r="Q34">
        <v>21000</v>
      </c>
      <c r="T34" s="3">
        <f t="shared" si="7"/>
        <v>0</v>
      </c>
      <c r="U34" s="3">
        <f t="shared" si="8"/>
        <v>0</v>
      </c>
      <c r="V34" s="3">
        <f t="shared" si="9"/>
        <v>0</v>
      </c>
      <c r="W34" s="3">
        <f t="shared" si="10"/>
        <v>0</v>
      </c>
      <c r="X34" s="3">
        <f t="shared" si="11"/>
        <v>0</v>
      </c>
      <c r="Y34" s="3">
        <f t="shared" si="12"/>
        <v>0</v>
      </c>
      <c r="Z34" s="3">
        <f t="shared" si="13"/>
        <v>0</v>
      </c>
    </row>
    <row r="35" spans="1:26" x14ac:dyDescent="0.2">
      <c r="A35">
        <v>51</v>
      </c>
      <c r="K35">
        <v>1</v>
      </c>
      <c r="L35">
        <v>1</v>
      </c>
      <c r="M35">
        <v>2</v>
      </c>
      <c r="N35">
        <v>10</v>
      </c>
      <c r="O35">
        <v>2</v>
      </c>
      <c r="P35">
        <v>93</v>
      </c>
      <c r="Q35">
        <v>100000</v>
      </c>
      <c r="T35" s="3">
        <f t="shared" si="7"/>
        <v>0</v>
      </c>
      <c r="U35" s="3">
        <f t="shared" si="8"/>
        <v>0</v>
      </c>
      <c r="V35" s="3">
        <f t="shared" si="9"/>
        <v>0</v>
      </c>
      <c r="W35" s="3">
        <f t="shared" si="10"/>
        <v>0</v>
      </c>
      <c r="X35" s="3">
        <f t="shared" si="11"/>
        <v>0</v>
      </c>
      <c r="Y35" s="3">
        <f t="shared" si="12"/>
        <v>0</v>
      </c>
      <c r="Z35" s="3">
        <f t="shared" si="13"/>
        <v>0</v>
      </c>
    </row>
    <row r="36" spans="1:26" x14ac:dyDescent="0.2">
      <c r="K36" s="1">
        <v>1</v>
      </c>
      <c r="L36" s="1">
        <v>2</v>
      </c>
      <c r="M36" s="1">
        <v>2</v>
      </c>
      <c r="N36" s="1">
        <v>10</v>
      </c>
      <c r="O36" s="1">
        <v>2</v>
      </c>
      <c r="P36" s="1">
        <v>93</v>
      </c>
      <c r="Q36" s="1">
        <v>320000</v>
      </c>
      <c r="T36" s="3">
        <f t="shared" si="7"/>
        <v>0</v>
      </c>
      <c r="U36" s="3">
        <f t="shared" si="8"/>
        <v>0</v>
      </c>
      <c r="V36" s="3">
        <f t="shared" si="9"/>
        <v>0</v>
      </c>
      <c r="W36" s="3">
        <f t="shared" si="10"/>
        <v>0</v>
      </c>
      <c r="X36" s="3">
        <f t="shared" si="11"/>
        <v>0</v>
      </c>
      <c r="Y36" s="3">
        <f t="shared" si="12"/>
        <v>0</v>
      </c>
      <c r="Z36" s="3">
        <f t="shared" si="13"/>
        <v>0</v>
      </c>
    </row>
    <row r="37" spans="1:26" x14ac:dyDescent="0.2">
      <c r="K37">
        <v>2</v>
      </c>
      <c r="L37">
        <v>0</v>
      </c>
      <c r="M37">
        <v>2</v>
      </c>
      <c r="N37">
        <v>11</v>
      </c>
      <c r="O37">
        <v>3</v>
      </c>
      <c r="P37">
        <v>50</v>
      </c>
      <c r="Q37">
        <v>55000</v>
      </c>
      <c r="T37" s="3">
        <f t="shared" si="7"/>
        <v>0</v>
      </c>
      <c r="U37" s="3">
        <f t="shared" si="8"/>
        <v>0</v>
      </c>
      <c r="V37" s="3">
        <f t="shared" si="9"/>
        <v>0</v>
      </c>
      <c r="W37" s="3">
        <f t="shared" si="10"/>
        <v>0</v>
      </c>
      <c r="X37" s="3">
        <f t="shared" si="11"/>
        <v>0</v>
      </c>
      <c r="Y37" s="3">
        <f t="shared" si="12"/>
        <v>0</v>
      </c>
      <c r="Z37" s="3">
        <f t="shared" si="13"/>
        <v>0</v>
      </c>
    </row>
    <row r="38" spans="1:26" x14ac:dyDescent="0.2">
      <c r="K38">
        <v>2</v>
      </c>
      <c r="L38">
        <v>1</v>
      </c>
      <c r="M38">
        <v>2</v>
      </c>
      <c r="N38">
        <v>11</v>
      </c>
      <c r="O38">
        <v>3</v>
      </c>
      <c r="P38">
        <v>50</v>
      </c>
      <c r="Q38">
        <v>140000</v>
      </c>
      <c r="T38" s="3">
        <f t="shared" si="7"/>
        <v>0</v>
      </c>
      <c r="U38" s="3">
        <f t="shared" si="8"/>
        <v>0</v>
      </c>
      <c r="V38" s="3">
        <f t="shared" si="9"/>
        <v>0</v>
      </c>
      <c r="W38" s="3">
        <f t="shared" si="10"/>
        <v>0</v>
      </c>
      <c r="X38" s="3">
        <f t="shared" si="11"/>
        <v>0</v>
      </c>
      <c r="Y38" s="3">
        <f t="shared" si="12"/>
        <v>0</v>
      </c>
      <c r="Z38" s="3">
        <f t="shared" si="13"/>
        <v>0</v>
      </c>
    </row>
    <row r="39" spans="1:26" x14ac:dyDescent="0.2">
      <c r="K39">
        <v>2</v>
      </c>
      <c r="L39">
        <v>2</v>
      </c>
      <c r="M39">
        <v>2</v>
      </c>
      <c r="N39">
        <v>11</v>
      </c>
      <c r="O39">
        <v>3</v>
      </c>
      <c r="P39">
        <v>50</v>
      </c>
      <c r="Q39">
        <v>270000</v>
      </c>
      <c r="T39" s="3">
        <f t="shared" si="7"/>
        <v>0</v>
      </c>
      <c r="U39" s="3">
        <f t="shared" si="8"/>
        <v>0</v>
      </c>
      <c r="V39" s="3">
        <f t="shared" si="9"/>
        <v>0</v>
      </c>
      <c r="W39" s="3">
        <f t="shared" si="10"/>
        <v>0</v>
      </c>
      <c r="X39" s="3">
        <f t="shared" si="11"/>
        <v>0</v>
      </c>
      <c r="Y39" s="3">
        <f t="shared" si="12"/>
        <v>0</v>
      </c>
      <c r="Z39" s="3">
        <f t="shared" si="13"/>
        <v>0</v>
      </c>
    </row>
    <row r="40" spans="1:26" x14ac:dyDescent="0.2">
      <c r="K40" s="1">
        <v>2</v>
      </c>
      <c r="L40" s="1">
        <v>3</v>
      </c>
      <c r="M40" s="1">
        <v>2</v>
      </c>
      <c r="N40" s="1">
        <v>11</v>
      </c>
      <c r="O40" s="1">
        <v>3</v>
      </c>
      <c r="P40" s="1">
        <v>50</v>
      </c>
      <c r="Q40" s="1">
        <v>475000</v>
      </c>
      <c r="R40" s="2" t="s">
        <v>8</v>
      </c>
      <c r="T40" s="3">
        <f t="shared" si="7"/>
        <v>0</v>
      </c>
      <c r="U40" s="3">
        <f t="shared" si="8"/>
        <v>0</v>
      </c>
      <c r="V40" s="3">
        <f t="shared" si="9"/>
        <v>0</v>
      </c>
      <c r="W40" s="3">
        <f t="shared" si="10"/>
        <v>0</v>
      </c>
      <c r="X40" s="3">
        <f t="shared" si="11"/>
        <v>0</v>
      </c>
      <c r="Y40" s="3">
        <f t="shared" si="12"/>
        <v>0</v>
      </c>
      <c r="Z40" s="3">
        <f t="shared" si="13"/>
        <v>0</v>
      </c>
    </row>
    <row r="41" spans="1:26" x14ac:dyDescent="0.2">
      <c r="K41">
        <v>3</v>
      </c>
      <c r="L41">
        <v>0</v>
      </c>
      <c r="M41">
        <v>3</v>
      </c>
      <c r="N41">
        <v>7</v>
      </c>
      <c r="O41">
        <v>3</v>
      </c>
      <c r="P41">
        <v>46</v>
      </c>
      <c r="Q41">
        <v>38000</v>
      </c>
      <c r="W41" s="5">
        <f>SUM(W2:W40)</f>
        <v>4</v>
      </c>
      <c r="X41" s="5">
        <f>SUM(X2:X40)</f>
        <v>9</v>
      </c>
      <c r="Y41" s="5">
        <f>SUM(Y2:Y40)</f>
        <v>215</v>
      </c>
      <c r="Z41" s="5">
        <f>SUM(Z2:Z40)</f>
        <v>40000</v>
      </c>
    </row>
    <row r="42" spans="1:26" x14ac:dyDescent="0.2">
      <c r="K42">
        <v>3</v>
      </c>
      <c r="L42">
        <v>1</v>
      </c>
      <c r="M42">
        <v>3</v>
      </c>
      <c r="N42">
        <v>7</v>
      </c>
      <c r="O42">
        <v>3</v>
      </c>
      <c r="P42">
        <v>46</v>
      </c>
      <c r="Q42">
        <v>62000</v>
      </c>
      <c r="X42" s="7">
        <f>X41+Y43</f>
        <v>11</v>
      </c>
      <c r="Y42" s="10">
        <f>Y41/100</f>
        <v>2.15</v>
      </c>
    </row>
    <row r="43" spans="1:26" x14ac:dyDescent="0.2">
      <c r="K43" s="1">
        <v>3</v>
      </c>
      <c r="L43" s="1">
        <v>2</v>
      </c>
      <c r="M43" s="1">
        <v>1</v>
      </c>
      <c r="N43" s="1">
        <v>7</v>
      </c>
      <c r="O43" s="1">
        <v>3</v>
      </c>
      <c r="P43" s="1">
        <v>46</v>
      </c>
      <c r="Q43" s="1">
        <v>193000</v>
      </c>
      <c r="X43" s="9">
        <f>X42/4</f>
        <v>2.75</v>
      </c>
      <c r="Y43" s="8">
        <f>ROUNDDOWN(Y42,0)</f>
        <v>2</v>
      </c>
    </row>
    <row r="44" spans="1:26" x14ac:dyDescent="0.2">
      <c r="K44">
        <v>4</v>
      </c>
      <c r="L44">
        <v>0</v>
      </c>
      <c r="M44">
        <v>3</v>
      </c>
      <c r="N44">
        <v>3</v>
      </c>
      <c r="O44">
        <v>0</v>
      </c>
      <c r="P44">
        <v>46</v>
      </c>
      <c r="Q44">
        <v>15000</v>
      </c>
      <c r="X44" s="6">
        <f>ROUNDDOWN(X43,0)</f>
        <v>2</v>
      </c>
      <c r="Y44">
        <f>Y43*100</f>
        <v>200</v>
      </c>
    </row>
    <row r="45" spans="1:26" x14ac:dyDescent="0.2">
      <c r="K45" s="1">
        <v>4</v>
      </c>
      <c r="L45" s="1">
        <v>1</v>
      </c>
      <c r="M45" s="1">
        <v>1</v>
      </c>
      <c r="N45" s="1">
        <v>3</v>
      </c>
      <c r="O45" s="1">
        <v>0</v>
      </c>
      <c r="P45" s="1">
        <v>46</v>
      </c>
      <c r="Q45" s="1">
        <v>24000</v>
      </c>
      <c r="X45">
        <f>4*X44</f>
        <v>8</v>
      </c>
      <c r="Y45">
        <f>Y41-Y44</f>
        <v>15</v>
      </c>
    </row>
    <row r="46" spans="1:26" x14ac:dyDescent="0.2">
      <c r="K46">
        <v>5</v>
      </c>
      <c r="L46">
        <v>0</v>
      </c>
      <c r="M46">
        <v>3</v>
      </c>
      <c r="N46">
        <v>1</v>
      </c>
      <c r="O46">
        <v>2</v>
      </c>
      <c r="P46">
        <v>33</v>
      </c>
      <c r="Q46">
        <v>7000</v>
      </c>
      <c r="W46" s="6">
        <f>W41+X44</f>
        <v>6</v>
      </c>
      <c r="X46" s="6">
        <f>X42-X45</f>
        <v>3</v>
      </c>
      <c r="Y46">
        <f>Y45</f>
        <v>15</v>
      </c>
    </row>
    <row r="47" spans="1:26" x14ac:dyDescent="0.2">
      <c r="K47" s="1">
        <v>5</v>
      </c>
      <c r="L47" s="1">
        <v>1</v>
      </c>
      <c r="M47" s="1">
        <v>1</v>
      </c>
      <c r="N47" s="1">
        <v>1</v>
      </c>
      <c r="O47" s="1">
        <v>2</v>
      </c>
      <c r="P47" s="1">
        <v>33</v>
      </c>
      <c r="Q47" s="1">
        <v>12000</v>
      </c>
    </row>
  </sheetData>
  <sortState ref="T2:Z15">
    <sortCondition ref="T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P23"/>
  <sheetViews>
    <sheetView workbookViewId="0">
      <selection activeCell="O2" sqref="O2"/>
    </sheetView>
  </sheetViews>
  <sheetFormatPr defaultRowHeight="14.25" x14ac:dyDescent="0.2"/>
  <sheetData>
    <row r="1" spans="1:16" x14ac:dyDescent="0.2">
      <c r="A1" s="11" t="s">
        <v>0</v>
      </c>
      <c r="B1" s="11" t="s">
        <v>64</v>
      </c>
      <c r="C1" s="11" t="s">
        <v>65</v>
      </c>
      <c r="D1" s="11" t="s">
        <v>66</v>
      </c>
      <c r="E1" s="11" t="s">
        <v>67</v>
      </c>
      <c r="F1" s="11" t="s">
        <v>68</v>
      </c>
      <c r="G1" s="11" t="s">
        <v>69</v>
      </c>
      <c r="H1" s="11" t="s">
        <v>70</v>
      </c>
      <c r="I1" s="11" t="s">
        <v>71</v>
      </c>
      <c r="J1" s="11" t="s">
        <v>72</v>
      </c>
      <c r="O1" t="s">
        <v>184</v>
      </c>
      <c r="P1" t="s">
        <v>69</v>
      </c>
    </row>
    <row r="2" spans="1:16" x14ac:dyDescent="0.2">
      <c r="A2">
        <v>3</v>
      </c>
      <c r="B2">
        <v>1</v>
      </c>
      <c r="C2" t="s">
        <v>73</v>
      </c>
      <c r="D2" t="s">
        <v>29</v>
      </c>
      <c r="E2" t="s">
        <v>74</v>
      </c>
      <c r="F2" t="s">
        <v>75</v>
      </c>
      <c r="G2" t="s">
        <v>76</v>
      </c>
      <c r="H2">
        <v>2</v>
      </c>
      <c r="I2" t="s">
        <v>77</v>
      </c>
      <c r="J2">
        <v>5</v>
      </c>
    </row>
    <row r="3" spans="1:16" x14ac:dyDescent="0.2">
      <c r="A3">
        <v>4</v>
      </c>
      <c r="B3">
        <v>1</v>
      </c>
      <c r="C3" t="s">
        <v>73</v>
      </c>
      <c r="D3" t="s">
        <v>29</v>
      </c>
      <c r="E3" t="s">
        <v>78</v>
      </c>
      <c r="F3" t="s">
        <v>79</v>
      </c>
      <c r="G3" t="s">
        <v>80</v>
      </c>
      <c r="H3">
        <v>2</v>
      </c>
      <c r="I3" t="s">
        <v>81</v>
      </c>
      <c r="J3">
        <v>5</v>
      </c>
    </row>
    <row r="4" spans="1:16" x14ac:dyDescent="0.2">
      <c r="A4">
        <v>5</v>
      </c>
      <c r="B4">
        <v>1</v>
      </c>
      <c r="C4" t="s">
        <v>73</v>
      </c>
      <c r="D4" t="s">
        <v>29</v>
      </c>
      <c r="E4" t="s">
        <v>82</v>
      </c>
      <c r="F4" t="s">
        <v>83</v>
      </c>
      <c r="G4" t="s">
        <v>84</v>
      </c>
      <c r="H4">
        <v>2</v>
      </c>
      <c r="I4" t="s">
        <v>85</v>
      </c>
      <c r="J4">
        <v>5</v>
      </c>
    </row>
    <row r="5" spans="1:16" x14ac:dyDescent="0.2">
      <c r="A5">
        <v>6</v>
      </c>
      <c r="B5">
        <v>1</v>
      </c>
      <c r="C5" t="s">
        <v>73</v>
      </c>
      <c r="D5" t="s">
        <v>29</v>
      </c>
      <c r="E5" t="s">
        <v>86</v>
      </c>
      <c r="F5" t="s">
        <v>87</v>
      </c>
      <c r="G5" t="s">
        <v>88</v>
      </c>
      <c r="H5">
        <v>2</v>
      </c>
      <c r="I5" t="s">
        <v>89</v>
      </c>
      <c r="J5">
        <v>5</v>
      </c>
    </row>
    <row r="6" spans="1:16" x14ac:dyDescent="0.2">
      <c r="A6">
        <v>7</v>
      </c>
      <c r="B6">
        <v>1</v>
      </c>
      <c r="C6" t="s">
        <v>73</v>
      </c>
      <c r="D6" t="s">
        <v>29</v>
      </c>
      <c r="E6" t="s">
        <v>90</v>
      </c>
      <c r="F6" t="s">
        <v>91</v>
      </c>
      <c r="G6" t="s">
        <v>92</v>
      </c>
      <c r="H6">
        <v>2</v>
      </c>
      <c r="I6" t="s">
        <v>93</v>
      </c>
      <c r="J6">
        <v>3</v>
      </c>
    </row>
    <row r="7" spans="1:16" x14ac:dyDescent="0.2">
      <c r="A7">
        <v>8</v>
      </c>
      <c r="B7">
        <v>1</v>
      </c>
      <c r="C7" t="s">
        <v>73</v>
      </c>
      <c r="D7" t="s">
        <v>29</v>
      </c>
      <c r="E7" t="s">
        <v>94</v>
      </c>
      <c r="F7" t="s">
        <v>95</v>
      </c>
      <c r="G7" t="s">
        <v>96</v>
      </c>
      <c r="H7">
        <v>2</v>
      </c>
      <c r="I7" t="s">
        <v>97</v>
      </c>
      <c r="J7">
        <v>5</v>
      </c>
    </row>
    <row r="8" spans="1:16" x14ac:dyDescent="0.2">
      <c r="A8">
        <v>13</v>
      </c>
      <c r="B8">
        <v>1</v>
      </c>
      <c r="C8" t="s">
        <v>73</v>
      </c>
      <c r="D8" t="s">
        <v>29</v>
      </c>
      <c r="E8" t="s">
        <v>98</v>
      </c>
      <c r="F8" t="s">
        <v>99</v>
      </c>
      <c r="G8" t="s">
        <v>100</v>
      </c>
      <c r="H8">
        <v>2</v>
      </c>
      <c r="I8" t="s">
        <v>101</v>
      </c>
      <c r="J8">
        <v>5</v>
      </c>
    </row>
    <row r="9" spans="1:16" x14ac:dyDescent="0.2">
      <c r="A9">
        <v>15</v>
      </c>
      <c r="B9">
        <v>2</v>
      </c>
      <c r="C9" t="s">
        <v>73</v>
      </c>
      <c r="D9" t="s">
        <v>18</v>
      </c>
      <c r="E9" t="s">
        <v>102</v>
      </c>
      <c r="F9" t="s">
        <v>103</v>
      </c>
      <c r="G9" t="s">
        <v>104</v>
      </c>
      <c r="H9">
        <v>2</v>
      </c>
      <c r="I9" t="s">
        <v>105</v>
      </c>
      <c r="J9">
        <v>6</v>
      </c>
    </row>
    <row r="10" spans="1:16" x14ac:dyDescent="0.2">
      <c r="A10">
        <v>16</v>
      </c>
      <c r="B10">
        <v>2</v>
      </c>
      <c r="C10" t="s">
        <v>73</v>
      </c>
      <c r="D10" t="s">
        <v>29</v>
      </c>
      <c r="E10" t="s">
        <v>106</v>
      </c>
      <c r="F10" t="s">
        <v>107</v>
      </c>
      <c r="G10" t="s">
        <v>108</v>
      </c>
      <c r="H10">
        <v>2</v>
      </c>
      <c r="I10" t="s">
        <v>109</v>
      </c>
      <c r="J10">
        <v>3</v>
      </c>
    </row>
    <row r="11" spans="1:16" x14ac:dyDescent="0.2">
      <c r="A11">
        <v>17</v>
      </c>
      <c r="B11">
        <v>2</v>
      </c>
      <c r="C11" t="s">
        <v>73</v>
      </c>
      <c r="D11" t="s">
        <v>29</v>
      </c>
      <c r="E11" t="s">
        <v>110</v>
      </c>
      <c r="F11" t="s">
        <v>111</v>
      </c>
      <c r="G11" t="s">
        <v>112</v>
      </c>
      <c r="H11">
        <v>0</v>
      </c>
      <c r="I11" t="s">
        <v>77</v>
      </c>
      <c r="J11">
        <v>6</v>
      </c>
    </row>
    <row r="12" spans="1:16" x14ac:dyDescent="0.2">
      <c r="A12">
        <v>19</v>
      </c>
      <c r="B12">
        <v>2</v>
      </c>
      <c r="C12" t="s">
        <v>73</v>
      </c>
      <c r="D12" t="s">
        <v>18</v>
      </c>
      <c r="E12" t="s">
        <v>113</v>
      </c>
      <c r="F12" t="s">
        <v>114</v>
      </c>
      <c r="G12" t="s">
        <v>115</v>
      </c>
      <c r="H12">
        <v>0</v>
      </c>
      <c r="I12" t="s">
        <v>116</v>
      </c>
      <c r="J12">
        <v>6</v>
      </c>
    </row>
    <row r="13" spans="1:16" x14ac:dyDescent="0.2">
      <c r="A13">
        <v>21</v>
      </c>
      <c r="B13">
        <v>2</v>
      </c>
      <c r="C13" t="s">
        <v>73</v>
      </c>
      <c r="D13" t="s">
        <v>29</v>
      </c>
      <c r="E13" t="s">
        <v>117</v>
      </c>
      <c r="F13" t="s">
        <v>118</v>
      </c>
      <c r="G13" t="s">
        <v>119</v>
      </c>
      <c r="H13">
        <v>2</v>
      </c>
      <c r="I13" t="s">
        <v>120</v>
      </c>
      <c r="J13">
        <v>1</v>
      </c>
    </row>
    <row r="14" spans="1:16" x14ac:dyDescent="0.2">
      <c r="A14">
        <v>23</v>
      </c>
      <c r="B14">
        <v>2</v>
      </c>
      <c r="C14" t="s">
        <v>73</v>
      </c>
      <c r="D14" t="s">
        <v>29</v>
      </c>
      <c r="E14" t="s">
        <v>121</v>
      </c>
      <c r="F14" t="s">
        <v>122</v>
      </c>
      <c r="G14" t="s">
        <v>123</v>
      </c>
      <c r="H14">
        <v>0</v>
      </c>
      <c r="I14" t="s">
        <v>124</v>
      </c>
      <c r="J14">
        <v>6</v>
      </c>
    </row>
    <row r="15" spans="1:16" x14ac:dyDescent="0.2">
      <c r="A15">
        <v>24</v>
      </c>
      <c r="B15">
        <v>2</v>
      </c>
      <c r="C15" t="s">
        <v>73</v>
      </c>
      <c r="D15" t="s">
        <v>29</v>
      </c>
      <c r="E15" t="s">
        <v>125</v>
      </c>
      <c r="F15" t="s">
        <v>126</v>
      </c>
      <c r="G15" t="s">
        <v>127</v>
      </c>
      <c r="H15">
        <v>1</v>
      </c>
      <c r="I15" t="s">
        <v>128</v>
      </c>
      <c r="J15">
        <v>3</v>
      </c>
    </row>
    <row r="16" spans="1:16" x14ac:dyDescent="0.2">
      <c r="A16">
        <v>26</v>
      </c>
      <c r="B16">
        <v>2</v>
      </c>
      <c r="C16" t="s">
        <v>73</v>
      </c>
      <c r="D16" t="s">
        <v>29</v>
      </c>
      <c r="E16" t="s">
        <v>129</v>
      </c>
      <c r="F16" t="s">
        <v>130</v>
      </c>
      <c r="G16" t="s">
        <v>131</v>
      </c>
      <c r="H16">
        <v>0</v>
      </c>
      <c r="I16" t="s">
        <v>132</v>
      </c>
      <c r="J16">
        <v>3</v>
      </c>
    </row>
    <row r="17" spans="1:10" x14ac:dyDescent="0.2">
      <c r="A17">
        <v>27</v>
      </c>
      <c r="B17">
        <v>2</v>
      </c>
      <c r="C17" t="s">
        <v>73</v>
      </c>
      <c r="D17" t="s">
        <v>29</v>
      </c>
      <c r="E17" t="s">
        <v>133</v>
      </c>
      <c r="F17" t="s">
        <v>134</v>
      </c>
      <c r="G17" t="s">
        <v>135</v>
      </c>
      <c r="H17">
        <v>0</v>
      </c>
      <c r="I17" t="s">
        <v>136</v>
      </c>
      <c r="J17">
        <v>3</v>
      </c>
    </row>
    <row r="18" spans="1:10" x14ac:dyDescent="0.2">
      <c r="A18">
        <v>28</v>
      </c>
      <c r="B18">
        <v>2</v>
      </c>
      <c r="C18">
        <v>2</v>
      </c>
      <c r="D18" t="s">
        <v>29</v>
      </c>
      <c r="E18" t="s">
        <v>137</v>
      </c>
      <c r="F18" t="s">
        <v>138</v>
      </c>
      <c r="G18" s="12" t="s">
        <v>139</v>
      </c>
      <c r="H18">
        <v>0</v>
      </c>
      <c r="I18">
        <v>62</v>
      </c>
      <c r="J18">
        <v>3</v>
      </c>
    </row>
    <row r="19" spans="1:10" x14ac:dyDescent="0.2">
      <c r="A19">
        <v>30</v>
      </c>
      <c r="B19">
        <v>3</v>
      </c>
      <c r="C19" t="s">
        <v>17</v>
      </c>
      <c r="D19" t="s">
        <v>29</v>
      </c>
      <c r="E19" t="s">
        <v>140</v>
      </c>
      <c r="F19" t="s">
        <v>141</v>
      </c>
      <c r="G19" t="s">
        <v>142</v>
      </c>
      <c r="H19">
        <v>0</v>
      </c>
      <c r="I19" t="s">
        <v>143</v>
      </c>
      <c r="J19">
        <v>2</v>
      </c>
    </row>
    <row r="20" spans="1:10" x14ac:dyDescent="0.2">
      <c r="A20">
        <v>31</v>
      </c>
      <c r="B20">
        <v>3</v>
      </c>
      <c r="C20" t="s">
        <v>17</v>
      </c>
      <c r="D20" t="s">
        <v>24</v>
      </c>
      <c r="E20" t="s">
        <v>144</v>
      </c>
      <c r="F20" t="s">
        <v>145</v>
      </c>
      <c r="G20" t="s">
        <v>146</v>
      </c>
      <c r="H20">
        <v>0</v>
      </c>
      <c r="I20" t="s">
        <v>147</v>
      </c>
      <c r="J20">
        <v>2</v>
      </c>
    </row>
    <row r="21" spans="1:10" x14ac:dyDescent="0.2">
      <c r="A21">
        <v>32</v>
      </c>
      <c r="B21">
        <v>3</v>
      </c>
      <c r="C21" t="s">
        <v>17</v>
      </c>
      <c r="D21" t="s">
        <v>29</v>
      </c>
      <c r="E21" t="s">
        <v>148</v>
      </c>
      <c r="F21" t="s">
        <v>114</v>
      </c>
      <c r="G21" t="s">
        <v>149</v>
      </c>
      <c r="H21">
        <v>1</v>
      </c>
      <c r="I21" t="s">
        <v>150</v>
      </c>
      <c r="J21">
        <v>2</v>
      </c>
    </row>
    <row r="22" spans="1:10" x14ac:dyDescent="0.2">
      <c r="A22">
        <v>35</v>
      </c>
      <c r="B22">
        <v>3</v>
      </c>
      <c r="C22" t="s">
        <v>17</v>
      </c>
      <c r="D22" t="s">
        <v>29</v>
      </c>
      <c r="E22" t="s">
        <v>151</v>
      </c>
      <c r="F22" t="s">
        <v>152</v>
      </c>
      <c r="G22" t="s">
        <v>153</v>
      </c>
      <c r="H22">
        <v>1</v>
      </c>
      <c r="I22" t="s">
        <v>154</v>
      </c>
      <c r="J22">
        <v>2</v>
      </c>
    </row>
    <row r="23" spans="1:10" x14ac:dyDescent="0.2">
      <c r="A23">
        <v>37</v>
      </c>
      <c r="B23">
        <v>3</v>
      </c>
      <c r="C23" t="s">
        <v>17</v>
      </c>
      <c r="D23" t="s">
        <v>29</v>
      </c>
      <c r="E23" t="s">
        <v>155</v>
      </c>
      <c r="F23" t="s">
        <v>156</v>
      </c>
      <c r="G23" t="s">
        <v>157</v>
      </c>
      <c r="H23">
        <v>0</v>
      </c>
      <c r="I23" t="s">
        <v>158</v>
      </c>
      <c r="J2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T24"/>
  <sheetViews>
    <sheetView tabSelected="1" workbookViewId="0">
      <selection activeCell="P2" sqref="P2"/>
    </sheetView>
  </sheetViews>
  <sheetFormatPr defaultRowHeight="14.25" x14ac:dyDescent="0.2"/>
  <cols>
    <col min="15" max="15" width="14.125" customWidth="1"/>
    <col min="16" max="16" width="19.625" customWidth="1"/>
  </cols>
  <sheetData>
    <row r="1" spans="1:20" x14ac:dyDescent="0.2">
      <c r="A1" s="11" t="s">
        <v>159</v>
      </c>
      <c r="B1" s="11" t="s">
        <v>185</v>
      </c>
      <c r="C1" s="11" t="s">
        <v>0</v>
      </c>
      <c r="D1" s="11" t="s">
        <v>64</v>
      </c>
      <c r="E1" s="11" t="s">
        <v>186</v>
      </c>
      <c r="F1" s="11" t="s">
        <v>187</v>
      </c>
      <c r="G1" s="11" t="s">
        <v>188</v>
      </c>
      <c r="H1" s="11" t="s">
        <v>189</v>
      </c>
      <c r="I1" s="11" t="s">
        <v>190</v>
      </c>
      <c r="J1" s="11" t="s">
        <v>191</v>
      </c>
      <c r="K1" s="11" t="s">
        <v>192</v>
      </c>
      <c r="L1" s="11" t="s">
        <v>193</v>
      </c>
      <c r="M1" s="11" t="s">
        <v>194</v>
      </c>
      <c r="N1" s="11" t="s">
        <v>195</v>
      </c>
      <c r="O1" s="11" t="s">
        <v>196</v>
      </c>
      <c r="P1" s="11" t="s">
        <v>197</v>
      </c>
      <c r="Q1" s="11" t="s">
        <v>198</v>
      </c>
      <c r="R1" s="11" t="s">
        <v>199</v>
      </c>
      <c r="S1" s="11" t="s">
        <v>200</v>
      </c>
      <c r="T1" s="11" t="s">
        <v>63</v>
      </c>
    </row>
    <row r="2" spans="1:20" x14ac:dyDescent="0.2">
      <c r="A2" t="s">
        <v>15</v>
      </c>
      <c r="B2" t="s">
        <v>16</v>
      </c>
      <c r="C2">
        <v>19</v>
      </c>
      <c r="D2">
        <v>2</v>
      </c>
      <c r="E2" t="s">
        <v>17</v>
      </c>
      <c r="F2" t="s">
        <v>18</v>
      </c>
      <c r="G2" t="s">
        <v>19</v>
      </c>
      <c r="H2">
        <v>20000</v>
      </c>
      <c r="I2">
        <v>20000</v>
      </c>
      <c r="J2" t="s">
        <v>20</v>
      </c>
      <c r="K2">
        <v>0</v>
      </c>
      <c r="L2">
        <v>10024</v>
      </c>
      <c r="M2">
        <v>0</v>
      </c>
      <c r="N2">
        <v>0</v>
      </c>
      <c r="O2" t="str">
        <f>VLOOKUP(C2,FileA!A:G,5,0)</f>
        <v>นายเจะเตะ สาฮา</v>
      </c>
      <c r="P2" t="str">
        <f>VLOOKUP(C2,FileA!A:G,7,0)</f>
        <v>11ม.6ต.ปล่อยหอยกิ่งอ.กะพ้อ</v>
      </c>
      <c r="Q2" t="s">
        <v>21</v>
      </c>
      <c r="R2">
        <v>629.5</v>
      </c>
      <c r="S2">
        <v>520531</v>
      </c>
      <c r="T2">
        <v>10024</v>
      </c>
    </row>
    <row r="3" spans="1:20" x14ac:dyDescent="0.2">
      <c r="A3" t="s">
        <v>22</v>
      </c>
      <c r="B3" t="s">
        <v>16</v>
      </c>
      <c r="C3">
        <v>26</v>
      </c>
      <c r="D3">
        <v>2</v>
      </c>
      <c r="E3" t="s">
        <v>23</v>
      </c>
      <c r="F3" t="s">
        <v>24</v>
      </c>
      <c r="G3" t="s">
        <v>25</v>
      </c>
      <c r="H3">
        <v>60000</v>
      </c>
      <c r="I3">
        <v>60000</v>
      </c>
      <c r="J3" t="s">
        <v>26</v>
      </c>
      <c r="K3">
        <v>0</v>
      </c>
      <c r="L3">
        <v>60000</v>
      </c>
      <c r="M3">
        <v>0</v>
      </c>
      <c r="N3">
        <v>0</v>
      </c>
      <c r="O3" t="str">
        <f>VLOOKUP(C2,FileA!A:G,5,0)</f>
        <v>นายเจะเตะ สาฮา</v>
      </c>
      <c r="Q3" t="s">
        <v>27</v>
      </c>
      <c r="R3">
        <v>1106.5</v>
      </c>
      <c r="S3">
        <v>520531</v>
      </c>
      <c r="T3">
        <v>60000</v>
      </c>
    </row>
    <row r="4" spans="1:20" x14ac:dyDescent="0.2">
      <c r="A4" t="s">
        <v>28</v>
      </c>
      <c r="B4" t="s">
        <v>16</v>
      </c>
      <c r="C4">
        <v>26</v>
      </c>
      <c r="D4">
        <v>2</v>
      </c>
      <c r="E4" t="s">
        <v>23</v>
      </c>
      <c r="F4" t="s">
        <v>29</v>
      </c>
      <c r="G4" t="s">
        <v>25</v>
      </c>
      <c r="H4">
        <v>45435</v>
      </c>
      <c r="I4">
        <v>45435</v>
      </c>
      <c r="J4" t="s">
        <v>30</v>
      </c>
      <c r="K4">
        <v>0</v>
      </c>
      <c r="L4">
        <v>12116</v>
      </c>
      <c r="M4">
        <v>0</v>
      </c>
      <c r="N4">
        <v>21190</v>
      </c>
      <c r="O4" t="str">
        <f>VLOOKUP(C2,FileA!A:G,5,0)</f>
        <v>นายเจะเตะ สาฮา</v>
      </c>
      <c r="Q4" t="s">
        <v>31</v>
      </c>
      <c r="R4">
        <v>0</v>
      </c>
      <c r="S4">
        <v>530930</v>
      </c>
      <c r="T4">
        <v>33306</v>
      </c>
    </row>
    <row r="5" spans="1:20" x14ac:dyDescent="0.2">
      <c r="A5" t="s">
        <v>32</v>
      </c>
      <c r="B5" t="s">
        <v>16</v>
      </c>
      <c r="C5">
        <v>28</v>
      </c>
      <c r="D5">
        <v>2</v>
      </c>
      <c r="E5" t="s">
        <v>17</v>
      </c>
      <c r="F5" t="s">
        <v>29</v>
      </c>
      <c r="G5" t="s">
        <v>33</v>
      </c>
      <c r="H5">
        <v>30000</v>
      </c>
      <c r="I5">
        <v>30000</v>
      </c>
      <c r="J5" t="s">
        <v>34</v>
      </c>
      <c r="K5">
        <v>0</v>
      </c>
      <c r="L5">
        <v>29632</v>
      </c>
      <c r="M5">
        <v>0</v>
      </c>
      <c r="N5">
        <v>0</v>
      </c>
      <c r="O5" t="str">
        <f>VLOOKUP(C2,FileA!A:G,5,0)</f>
        <v>นายเจะเตะ สาฮา</v>
      </c>
      <c r="Q5" t="s">
        <v>21</v>
      </c>
      <c r="R5">
        <v>19.25</v>
      </c>
      <c r="S5">
        <v>520531</v>
      </c>
      <c r="T5">
        <v>29632</v>
      </c>
    </row>
    <row r="6" spans="1:20" x14ac:dyDescent="0.2">
      <c r="A6" t="s">
        <v>35</v>
      </c>
      <c r="B6" t="s">
        <v>16</v>
      </c>
      <c r="C6">
        <v>28</v>
      </c>
      <c r="D6">
        <v>2</v>
      </c>
      <c r="E6" t="s">
        <v>23</v>
      </c>
      <c r="F6" t="s">
        <v>29</v>
      </c>
      <c r="G6" t="s">
        <v>33</v>
      </c>
      <c r="H6">
        <v>13568</v>
      </c>
      <c r="I6">
        <v>13568</v>
      </c>
      <c r="J6" t="s">
        <v>36</v>
      </c>
      <c r="K6">
        <v>0</v>
      </c>
      <c r="L6">
        <v>6000</v>
      </c>
      <c r="M6">
        <v>0</v>
      </c>
      <c r="N6">
        <v>7568</v>
      </c>
      <c r="O6" t="str">
        <f>VLOOKUP(C2,FileA!A:G,5,0)</f>
        <v>นายเจะเตะ สาฮา</v>
      </c>
      <c r="Q6" t="s">
        <v>31</v>
      </c>
      <c r="R6">
        <v>0</v>
      </c>
      <c r="S6">
        <v>530930</v>
      </c>
      <c r="T6">
        <v>13568</v>
      </c>
    </row>
    <row r="7" spans="1:20" x14ac:dyDescent="0.2">
      <c r="A7" t="s">
        <v>37</v>
      </c>
      <c r="B7" t="s">
        <v>16</v>
      </c>
      <c r="C7">
        <v>30</v>
      </c>
      <c r="D7">
        <v>3</v>
      </c>
      <c r="E7" t="s">
        <v>17</v>
      </c>
      <c r="F7" t="s">
        <v>29</v>
      </c>
      <c r="G7" t="s">
        <v>19</v>
      </c>
      <c r="H7">
        <v>150000</v>
      </c>
      <c r="I7">
        <v>150000</v>
      </c>
      <c r="J7" t="s">
        <v>38</v>
      </c>
      <c r="K7">
        <v>0</v>
      </c>
      <c r="L7">
        <v>128519</v>
      </c>
      <c r="M7">
        <v>0</v>
      </c>
      <c r="N7">
        <v>0</v>
      </c>
      <c r="O7" t="str">
        <f>VLOOKUP(C2,FileA!A:G,5,0)</f>
        <v>นายเจะเตะ สาฮา</v>
      </c>
      <c r="Q7" t="s">
        <v>21</v>
      </c>
      <c r="R7">
        <v>9661.75</v>
      </c>
      <c r="S7">
        <v>520531</v>
      </c>
      <c r="T7">
        <v>128519</v>
      </c>
    </row>
    <row r="8" spans="1:20" x14ac:dyDescent="0.2">
      <c r="A8" t="s">
        <v>39</v>
      </c>
      <c r="B8" t="s">
        <v>16</v>
      </c>
      <c r="C8">
        <v>31</v>
      </c>
      <c r="D8">
        <v>3</v>
      </c>
      <c r="E8" t="s">
        <v>23</v>
      </c>
      <c r="F8" t="s">
        <v>24</v>
      </c>
      <c r="G8" t="s">
        <v>19</v>
      </c>
      <c r="H8">
        <v>30131</v>
      </c>
      <c r="I8">
        <v>30131</v>
      </c>
      <c r="J8" t="s">
        <v>40</v>
      </c>
      <c r="K8">
        <v>0</v>
      </c>
      <c r="L8">
        <v>30131</v>
      </c>
      <c r="M8">
        <v>0</v>
      </c>
      <c r="N8">
        <v>0</v>
      </c>
      <c r="O8" t="str">
        <f>VLOOKUP(C2,FileA!A:G,5,0)</f>
        <v>นายเจะเตะ สาฮา</v>
      </c>
      <c r="Q8" t="s">
        <v>27</v>
      </c>
      <c r="R8">
        <v>2477.5</v>
      </c>
      <c r="S8">
        <v>520630</v>
      </c>
      <c r="T8">
        <v>30131</v>
      </c>
    </row>
    <row r="9" spans="1:20" x14ac:dyDescent="0.2">
      <c r="A9" t="s">
        <v>41</v>
      </c>
      <c r="B9" t="s">
        <v>16</v>
      </c>
      <c r="C9">
        <v>37</v>
      </c>
      <c r="D9">
        <v>3</v>
      </c>
      <c r="E9" t="s">
        <v>42</v>
      </c>
      <c r="F9" t="s">
        <v>29</v>
      </c>
      <c r="G9" t="s">
        <v>19</v>
      </c>
      <c r="H9">
        <v>99000</v>
      </c>
      <c r="I9">
        <v>99000</v>
      </c>
      <c r="J9" t="s">
        <v>43</v>
      </c>
      <c r="K9">
        <v>0</v>
      </c>
      <c r="L9">
        <v>91798</v>
      </c>
      <c r="M9">
        <v>0</v>
      </c>
      <c r="N9">
        <v>0</v>
      </c>
      <c r="O9" t="str">
        <f>VLOOKUP(C2,FileA!A:G,5,0)</f>
        <v>นายเจะเตะ สาฮา</v>
      </c>
      <c r="Q9" t="s">
        <v>21</v>
      </c>
      <c r="R9">
        <v>508.25099999999998</v>
      </c>
      <c r="S9">
        <v>520630</v>
      </c>
      <c r="T9">
        <v>91798</v>
      </c>
    </row>
    <row r="10" spans="1:20" x14ac:dyDescent="0.2">
      <c r="A10" t="s">
        <v>44</v>
      </c>
      <c r="B10" t="s">
        <v>16</v>
      </c>
      <c r="C10">
        <v>37</v>
      </c>
      <c r="D10">
        <v>3</v>
      </c>
      <c r="E10" t="s">
        <v>23</v>
      </c>
      <c r="F10" t="s">
        <v>29</v>
      </c>
      <c r="G10" t="s">
        <v>19</v>
      </c>
      <c r="H10">
        <v>17022</v>
      </c>
      <c r="I10">
        <v>17022</v>
      </c>
      <c r="J10" t="s">
        <v>45</v>
      </c>
      <c r="K10">
        <v>0</v>
      </c>
      <c r="L10">
        <v>0</v>
      </c>
      <c r="M10">
        <v>0</v>
      </c>
      <c r="N10">
        <v>16248</v>
      </c>
      <c r="O10" t="str">
        <f>VLOOKUP(C2,FileA!A:G,5,0)</f>
        <v>นายเจะเตะ สาฮา</v>
      </c>
      <c r="Q10" t="s">
        <v>31</v>
      </c>
      <c r="R10">
        <v>0.501</v>
      </c>
      <c r="S10">
        <v>520930</v>
      </c>
      <c r="T10">
        <v>16248</v>
      </c>
    </row>
    <row r="11" spans="1:20" x14ac:dyDescent="0.2">
      <c r="A11" t="s">
        <v>46</v>
      </c>
      <c r="B11" t="s">
        <v>16</v>
      </c>
      <c r="C11">
        <v>38</v>
      </c>
      <c r="D11">
        <v>3</v>
      </c>
      <c r="E11" t="s">
        <v>23</v>
      </c>
      <c r="F11" t="s">
        <v>29</v>
      </c>
      <c r="G11" t="s">
        <v>25</v>
      </c>
      <c r="H11">
        <v>69000</v>
      </c>
      <c r="I11">
        <v>69000</v>
      </c>
      <c r="J11" t="s">
        <v>47</v>
      </c>
      <c r="K11">
        <v>11.25</v>
      </c>
      <c r="L11">
        <v>0</v>
      </c>
      <c r="M11">
        <v>14.25</v>
      </c>
      <c r="N11">
        <v>69000</v>
      </c>
      <c r="O11" t="str">
        <f>VLOOKUP(C2,FileA!A:G,5,0)</f>
        <v>นายเจะเตะ สาฮา</v>
      </c>
      <c r="Q11" t="s">
        <v>21</v>
      </c>
      <c r="R11">
        <v>78015</v>
      </c>
      <c r="S11">
        <v>380811</v>
      </c>
      <c r="T11">
        <v>69000</v>
      </c>
    </row>
    <row r="12" spans="1:20" x14ac:dyDescent="0.2">
      <c r="A12" t="s">
        <v>48</v>
      </c>
      <c r="B12" t="s">
        <v>16</v>
      </c>
      <c r="C12">
        <v>46</v>
      </c>
      <c r="D12">
        <v>3</v>
      </c>
      <c r="E12" t="s">
        <v>17</v>
      </c>
      <c r="F12" t="s">
        <v>29</v>
      </c>
      <c r="G12" t="s">
        <v>33</v>
      </c>
      <c r="H12">
        <v>50000</v>
      </c>
      <c r="I12">
        <v>50000</v>
      </c>
      <c r="J12" t="s">
        <v>49</v>
      </c>
      <c r="K12">
        <v>0</v>
      </c>
      <c r="L12">
        <v>50000</v>
      </c>
      <c r="M12">
        <v>0</v>
      </c>
      <c r="N12">
        <v>0</v>
      </c>
      <c r="O12" t="str">
        <f>VLOOKUP(C2,FileA!A:G,5,0)</f>
        <v>นายเจะเตะ สาฮา</v>
      </c>
      <c r="Q12" t="s">
        <v>21</v>
      </c>
      <c r="R12">
        <v>239.25</v>
      </c>
      <c r="S12">
        <v>520531</v>
      </c>
      <c r="T12">
        <v>50000</v>
      </c>
    </row>
    <row r="13" spans="1:20" x14ac:dyDescent="0.2">
      <c r="A13" t="s">
        <v>50</v>
      </c>
      <c r="B13" t="s">
        <v>16</v>
      </c>
      <c r="C13">
        <v>46</v>
      </c>
      <c r="D13">
        <v>3</v>
      </c>
      <c r="E13" t="s">
        <v>23</v>
      </c>
      <c r="F13" t="s">
        <v>29</v>
      </c>
      <c r="G13" t="s">
        <v>19</v>
      </c>
      <c r="H13">
        <v>6288</v>
      </c>
      <c r="I13">
        <v>6288</v>
      </c>
      <c r="J13" t="s">
        <v>51</v>
      </c>
      <c r="K13">
        <v>0</v>
      </c>
      <c r="L13">
        <v>0</v>
      </c>
      <c r="M13">
        <v>0</v>
      </c>
      <c r="N13">
        <v>6288</v>
      </c>
      <c r="O13" t="str">
        <f>VLOOKUP(C2,FileA!A:G,5,0)</f>
        <v>นายเจะเตะ สาฮา</v>
      </c>
      <c r="Q13" t="s">
        <v>31</v>
      </c>
      <c r="R13">
        <v>0</v>
      </c>
      <c r="S13">
        <v>530930</v>
      </c>
      <c r="T13">
        <v>6288</v>
      </c>
    </row>
    <row r="14" spans="1:20" x14ac:dyDescent="0.2">
      <c r="A14" t="s">
        <v>52</v>
      </c>
      <c r="B14" t="s">
        <v>16</v>
      </c>
      <c r="C14">
        <v>51</v>
      </c>
      <c r="D14">
        <v>3</v>
      </c>
      <c r="E14" t="s">
        <v>23</v>
      </c>
      <c r="F14" t="s">
        <v>18</v>
      </c>
      <c r="G14" t="s">
        <v>19</v>
      </c>
      <c r="H14">
        <v>240000</v>
      </c>
      <c r="I14">
        <v>240000</v>
      </c>
      <c r="J14" t="s">
        <v>20</v>
      </c>
      <c r="K14">
        <v>0</v>
      </c>
      <c r="L14">
        <v>120000</v>
      </c>
      <c r="M14">
        <v>0</v>
      </c>
      <c r="N14">
        <v>0</v>
      </c>
      <c r="O14" t="str">
        <f>VLOOKUP(C2,FileA!A:G,5,0)</f>
        <v>นายเจะเตะ สาฮา</v>
      </c>
      <c r="Q14" t="s">
        <v>53</v>
      </c>
      <c r="R14">
        <v>2330.0010000000002</v>
      </c>
      <c r="S14">
        <v>520531</v>
      </c>
      <c r="T14">
        <v>120000</v>
      </c>
    </row>
    <row r="15" spans="1:20" x14ac:dyDescent="0.2">
      <c r="A15" t="s">
        <v>54</v>
      </c>
      <c r="B15" t="s">
        <v>16</v>
      </c>
      <c r="C15">
        <v>51</v>
      </c>
      <c r="D15">
        <v>3</v>
      </c>
      <c r="E15" t="s">
        <v>23</v>
      </c>
      <c r="F15" t="s">
        <v>18</v>
      </c>
      <c r="G15" t="s">
        <v>19</v>
      </c>
      <c r="H15">
        <v>1000000</v>
      </c>
      <c r="I15">
        <v>1000000</v>
      </c>
      <c r="J15" t="s">
        <v>26</v>
      </c>
      <c r="K15">
        <v>0</v>
      </c>
      <c r="L15">
        <v>860000</v>
      </c>
      <c r="M15">
        <v>0</v>
      </c>
      <c r="N15">
        <v>0</v>
      </c>
      <c r="O15" t="str">
        <f>VLOOKUP(C2,FileA!A:G,5,0)</f>
        <v>นายเจะเตะ สาฮา</v>
      </c>
      <c r="Q15" t="s">
        <v>21</v>
      </c>
      <c r="R15">
        <v>68766.25</v>
      </c>
      <c r="S15">
        <v>520531</v>
      </c>
      <c r="T15">
        <v>860000</v>
      </c>
    </row>
    <row r="16" spans="1:20" x14ac:dyDescent="0.2">
      <c r="A16" t="s">
        <v>55</v>
      </c>
      <c r="B16" t="s">
        <v>16</v>
      </c>
      <c r="C16">
        <v>51</v>
      </c>
      <c r="D16">
        <v>3</v>
      </c>
      <c r="E16" t="s">
        <v>23</v>
      </c>
      <c r="F16" t="s">
        <v>18</v>
      </c>
      <c r="G16" t="s">
        <v>19</v>
      </c>
      <c r="H16">
        <v>170000</v>
      </c>
      <c r="I16">
        <v>170000</v>
      </c>
      <c r="J16" t="s">
        <v>20</v>
      </c>
      <c r="K16">
        <v>0</v>
      </c>
      <c r="L16">
        <v>58304</v>
      </c>
      <c r="M16">
        <v>0</v>
      </c>
      <c r="N16">
        <v>0</v>
      </c>
      <c r="O16" t="str">
        <f>VLOOKUP(C2,FileA!A:G,5,0)</f>
        <v>นายเจะเตะ สาฮา</v>
      </c>
      <c r="Q16" t="s">
        <v>21</v>
      </c>
      <c r="R16">
        <v>0</v>
      </c>
      <c r="S16">
        <v>530304</v>
      </c>
      <c r="T16">
        <v>58304</v>
      </c>
    </row>
    <row r="17" spans="1:20" x14ac:dyDescent="0.2">
      <c r="A17" t="s">
        <v>56</v>
      </c>
      <c r="B17" t="s">
        <v>16</v>
      </c>
      <c r="C17">
        <v>51</v>
      </c>
      <c r="D17">
        <v>3</v>
      </c>
      <c r="E17" t="s">
        <v>57</v>
      </c>
      <c r="F17" t="s">
        <v>18</v>
      </c>
      <c r="G17" t="s">
        <v>19</v>
      </c>
      <c r="H17">
        <v>700000</v>
      </c>
      <c r="I17">
        <v>700000</v>
      </c>
      <c r="J17" t="s">
        <v>20</v>
      </c>
      <c r="K17">
        <v>0</v>
      </c>
      <c r="L17">
        <v>700000</v>
      </c>
      <c r="M17">
        <v>0</v>
      </c>
      <c r="N17">
        <v>0</v>
      </c>
      <c r="O17" t="str">
        <f>VLOOKUP(C2,FileA!A:G,5,0)</f>
        <v>นายเจะเตะ สาฮา</v>
      </c>
      <c r="Q17" t="s">
        <v>58</v>
      </c>
      <c r="R17">
        <v>60412.25</v>
      </c>
      <c r="S17">
        <v>520531</v>
      </c>
      <c r="T17">
        <v>700000</v>
      </c>
    </row>
    <row r="18" spans="1:20" x14ac:dyDescent="0.2">
      <c r="A18" t="s">
        <v>59</v>
      </c>
      <c r="B18" t="s">
        <v>16</v>
      </c>
      <c r="C18">
        <v>51</v>
      </c>
      <c r="D18">
        <v>3</v>
      </c>
      <c r="E18" t="s">
        <v>57</v>
      </c>
      <c r="F18" t="s">
        <v>18</v>
      </c>
      <c r="G18" t="s">
        <v>19</v>
      </c>
      <c r="H18">
        <v>630000</v>
      </c>
      <c r="I18">
        <v>630000</v>
      </c>
      <c r="J18" t="s">
        <v>20</v>
      </c>
      <c r="K18">
        <v>0</v>
      </c>
      <c r="L18">
        <v>630000</v>
      </c>
      <c r="M18">
        <v>0</v>
      </c>
      <c r="N18">
        <v>0</v>
      </c>
      <c r="O18" t="str">
        <f>VLOOKUP(C2,FileA!A:G,5,0)</f>
        <v>นายเจะเตะ สาฮา</v>
      </c>
      <c r="Q18" t="s">
        <v>21</v>
      </c>
      <c r="R18">
        <v>88490</v>
      </c>
      <c r="S18">
        <v>520531</v>
      </c>
      <c r="T18">
        <v>630000</v>
      </c>
    </row>
    <row r="19" spans="1:20" x14ac:dyDescent="0.2">
      <c r="A19" t="s">
        <v>60</v>
      </c>
      <c r="B19" t="s">
        <v>16</v>
      </c>
      <c r="C19">
        <v>51</v>
      </c>
      <c r="D19">
        <v>3</v>
      </c>
      <c r="E19" t="s">
        <v>57</v>
      </c>
      <c r="F19" t="s">
        <v>18</v>
      </c>
      <c r="G19" t="s">
        <v>19</v>
      </c>
      <c r="H19">
        <v>400000</v>
      </c>
      <c r="I19">
        <v>400000</v>
      </c>
      <c r="J19" t="s">
        <v>20</v>
      </c>
      <c r="K19">
        <v>0</v>
      </c>
      <c r="L19">
        <v>400000</v>
      </c>
      <c r="M19">
        <v>0</v>
      </c>
      <c r="N19">
        <v>0</v>
      </c>
      <c r="O19" t="str">
        <f>VLOOKUP(C2,FileA!A:G,5,0)</f>
        <v>นายเจะเตะ สาฮา</v>
      </c>
      <c r="Q19" t="s">
        <v>61</v>
      </c>
      <c r="R19">
        <v>107103.5</v>
      </c>
      <c r="S19">
        <v>520531</v>
      </c>
      <c r="T19">
        <v>400000</v>
      </c>
    </row>
    <row r="20" spans="1:20" x14ac:dyDescent="0.2">
      <c r="A20" t="s">
        <v>62</v>
      </c>
      <c r="B20" t="s">
        <v>16</v>
      </c>
      <c r="C20">
        <v>60</v>
      </c>
      <c r="D20">
        <v>4</v>
      </c>
      <c r="E20" t="s">
        <v>23</v>
      </c>
      <c r="F20" t="s">
        <v>24</v>
      </c>
      <c r="G20" t="s">
        <v>33</v>
      </c>
      <c r="H20">
        <v>15000</v>
      </c>
      <c r="I20">
        <v>15000</v>
      </c>
      <c r="J20" t="s">
        <v>49</v>
      </c>
      <c r="K20">
        <v>0</v>
      </c>
      <c r="L20">
        <v>15000</v>
      </c>
      <c r="M20">
        <v>0</v>
      </c>
      <c r="N20">
        <v>0</v>
      </c>
      <c r="O20" t="str">
        <f>VLOOKUP(C2,FileA!A:G,5,0)</f>
        <v>นายเจะเตะ สาฮา</v>
      </c>
      <c r="Q20" t="s">
        <v>27</v>
      </c>
      <c r="R20">
        <v>650.75</v>
      </c>
      <c r="S20">
        <v>520531</v>
      </c>
      <c r="T20">
        <v>15000</v>
      </c>
    </row>
    <row r="24" spans="1:20" x14ac:dyDescent="0.2">
      <c r="M24" t="s">
        <v>201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2">
          <controlPr defaultSize="0" autoLine="0" r:id="rId4">
            <anchor moveWithCells="1">
              <from>
                <xdr:col>20</xdr:col>
                <xdr:colOff>285750</xdr:colOff>
                <xdr:row>2</xdr:row>
                <xdr:rowOff>152400</xdr:rowOff>
              </from>
              <to>
                <xdr:col>22</xdr:col>
                <xdr:colOff>209550</xdr:colOff>
                <xdr:row>4</xdr:row>
                <xdr:rowOff>95250</xdr:rowOff>
              </to>
            </anchor>
          </controlPr>
        </control>
      </mc:Choice>
      <mc:Fallback>
        <control shapeId="2050" r:id="rId3" name="CommandButton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25"/>
  <sheetViews>
    <sheetView workbookViewId="0">
      <selection activeCell="I18" sqref="I18"/>
    </sheetView>
  </sheetViews>
  <sheetFormatPr defaultRowHeight="14.25" x14ac:dyDescent="0.2"/>
  <sheetData>
    <row r="1" spans="1:5" x14ac:dyDescent="0.2">
      <c r="A1" s="11" t="s">
        <v>159</v>
      </c>
      <c r="B1" s="11" t="s">
        <v>160</v>
      </c>
      <c r="C1" s="11" t="s">
        <v>161</v>
      </c>
      <c r="D1" s="11" t="s">
        <v>162</v>
      </c>
      <c r="E1" s="11" t="s">
        <v>163</v>
      </c>
    </row>
    <row r="2" spans="1:5" x14ac:dyDescent="0.2">
      <c r="A2" t="s">
        <v>15</v>
      </c>
      <c r="B2" t="s">
        <v>164</v>
      </c>
      <c r="C2" t="s">
        <v>42</v>
      </c>
      <c r="D2">
        <v>9976</v>
      </c>
      <c r="E2" t="s">
        <v>38</v>
      </c>
    </row>
    <row r="3" spans="1:5" x14ac:dyDescent="0.2">
      <c r="A3" t="s">
        <v>15</v>
      </c>
      <c r="B3" t="s">
        <v>164</v>
      </c>
      <c r="C3" t="s">
        <v>57</v>
      </c>
      <c r="D3">
        <v>10024</v>
      </c>
      <c r="E3" t="s">
        <v>20</v>
      </c>
    </row>
    <row r="4" spans="1:5" x14ac:dyDescent="0.2">
      <c r="A4" t="s">
        <v>22</v>
      </c>
      <c r="B4" t="s">
        <v>164</v>
      </c>
      <c r="C4" t="s">
        <v>57</v>
      </c>
      <c r="D4">
        <v>12000</v>
      </c>
      <c r="E4" t="s">
        <v>20</v>
      </c>
    </row>
    <row r="5" spans="1:5" x14ac:dyDescent="0.2">
      <c r="A5" t="s">
        <v>22</v>
      </c>
      <c r="B5" t="s">
        <v>164</v>
      </c>
      <c r="C5" t="s">
        <v>23</v>
      </c>
      <c r="D5">
        <v>6000</v>
      </c>
      <c r="E5" t="s">
        <v>36</v>
      </c>
    </row>
    <row r="6" spans="1:5" x14ac:dyDescent="0.2">
      <c r="A6" t="s">
        <v>22</v>
      </c>
      <c r="B6" t="s">
        <v>165</v>
      </c>
      <c r="C6" t="s">
        <v>23</v>
      </c>
      <c r="D6">
        <v>6000</v>
      </c>
      <c r="E6" t="s">
        <v>30</v>
      </c>
    </row>
    <row r="7" spans="1:5" x14ac:dyDescent="0.2">
      <c r="A7" t="s">
        <v>22</v>
      </c>
      <c r="B7" t="s">
        <v>166</v>
      </c>
      <c r="C7" t="s">
        <v>23</v>
      </c>
      <c r="D7">
        <v>6000</v>
      </c>
      <c r="E7" t="s">
        <v>49</v>
      </c>
    </row>
    <row r="8" spans="1:5" x14ac:dyDescent="0.2">
      <c r="A8" t="s">
        <v>22</v>
      </c>
      <c r="B8" t="s">
        <v>167</v>
      </c>
      <c r="C8" t="s">
        <v>23</v>
      </c>
      <c r="D8">
        <v>6000</v>
      </c>
      <c r="E8" t="s">
        <v>168</v>
      </c>
    </row>
    <row r="9" spans="1:5" x14ac:dyDescent="0.2">
      <c r="A9" t="s">
        <v>22</v>
      </c>
      <c r="B9" t="s">
        <v>169</v>
      </c>
      <c r="C9" t="s">
        <v>23</v>
      </c>
      <c r="D9">
        <v>6000</v>
      </c>
      <c r="E9" t="s">
        <v>34</v>
      </c>
    </row>
    <row r="10" spans="1:5" x14ac:dyDescent="0.2">
      <c r="A10" t="s">
        <v>22</v>
      </c>
      <c r="B10" t="s">
        <v>170</v>
      </c>
      <c r="C10" t="s">
        <v>23</v>
      </c>
      <c r="D10">
        <v>6000</v>
      </c>
      <c r="E10" t="s">
        <v>171</v>
      </c>
    </row>
    <row r="11" spans="1:5" x14ac:dyDescent="0.2">
      <c r="A11" t="s">
        <v>22</v>
      </c>
      <c r="B11" t="s">
        <v>172</v>
      </c>
      <c r="C11" t="s">
        <v>23</v>
      </c>
      <c r="D11">
        <v>12000</v>
      </c>
      <c r="E11" t="s">
        <v>26</v>
      </c>
    </row>
    <row r="12" spans="1:5" x14ac:dyDescent="0.2">
      <c r="A12" t="s">
        <v>28</v>
      </c>
      <c r="B12" t="s">
        <v>173</v>
      </c>
      <c r="C12" t="s">
        <v>42</v>
      </c>
      <c r="D12">
        <v>12116</v>
      </c>
      <c r="E12" t="s">
        <v>174</v>
      </c>
    </row>
    <row r="13" spans="1:5" x14ac:dyDescent="0.2">
      <c r="A13" t="s">
        <v>28</v>
      </c>
      <c r="B13" t="s">
        <v>173</v>
      </c>
      <c r="C13" t="s">
        <v>23</v>
      </c>
      <c r="D13">
        <v>6116</v>
      </c>
      <c r="E13" t="s">
        <v>175</v>
      </c>
    </row>
    <row r="14" spans="1:5" x14ac:dyDescent="0.2">
      <c r="A14" t="s">
        <v>28</v>
      </c>
      <c r="B14" t="s">
        <v>176</v>
      </c>
      <c r="C14" t="s">
        <v>23</v>
      </c>
      <c r="D14">
        <v>6029</v>
      </c>
      <c r="E14" t="s">
        <v>177</v>
      </c>
    </row>
    <row r="15" spans="1:5" x14ac:dyDescent="0.2">
      <c r="A15" t="s">
        <v>28</v>
      </c>
      <c r="B15" t="s">
        <v>178</v>
      </c>
      <c r="C15" t="s">
        <v>23</v>
      </c>
      <c r="D15">
        <v>6029</v>
      </c>
      <c r="E15" t="s">
        <v>45</v>
      </c>
    </row>
    <row r="16" spans="1:5" x14ac:dyDescent="0.2">
      <c r="A16" t="s">
        <v>28</v>
      </c>
      <c r="B16" t="s">
        <v>179</v>
      </c>
      <c r="C16" t="s">
        <v>23</v>
      </c>
      <c r="D16">
        <v>3029</v>
      </c>
      <c r="E16" t="s">
        <v>51</v>
      </c>
    </row>
    <row r="17" spans="1:5" x14ac:dyDescent="0.2">
      <c r="A17" t="s">
        <v>28</v>
      </c>
      <c r="B17" t="s">
        <v>180</v>
      </c>
      <c r="C17" t="s">
        <v>23</v>
      </c>
      <c r="D17">
        <v>3029</v>
      </c>
      <c r="E17" t="s">
        <v>181</v>
      </c>
    </row>
    <row r="18" spans="1:5" x14ac:dyDescent="0.2">
      <c r="A18" t="s">
        <v>28</v>
      </c>
      <c r="B18" t="s">
        <v>182</v>
      </c>
      <c r="C18" t="s">
        <v>23</v>
      </c>
      <c r="D18">
        <v>3029</v>
      </c>
      <c r="E18" t="s">
        <v>183</v>
      </c>
    </row>
    <row r="19" spans="1:5" x14ac:dyDescent="0.2">
      <c r="A19" t="s">
        <v>28</v>
      </c>
      <c r="B19" t="s">
        <v>164</v>
      </c>
      <c r="C19" t="s">
        <v>23</v>
      </c>
      <c r="D19">
        <v>3029</v>
      </c>
      <c r="E19" t="s">
        <v>36</v>
      </c>
    </row>
    <row r="20" spans="1:5" x14ac:dyDescent="0.2">
      <c r="A20" t="s">
        <v>28</v>
      </c>
      <c r="B20" t="s">
        <v>165</v>
      </c>
      <c r="C20" t="s">
        <v>23</v>
      </c>
      <c r="D20">
        <v>3029</v>
      </c>
      <c r="E20" t="s">
        <v>30</v>
      </c>
    </row>
    <row r="21" spans="1:5" x14ac:dyDescent="0.2">
      <c r="A21" t="s">
        <v>32</v>
      </c>
      <c r="B21" t="s">
        <v>164</v>
      </c>
      <c r="C21" t="s">
        <v>42</v>
      </c>
      <c r="D21">
        <v>368</v>
      </c>
      <c r="E21" t="s">
        <v>38</v>
      </c>
    </row>
    <row r="22" spans="1:5" x14ac:dyDescent="0.2">
      <c r="A22" t="s">
        <v>32</v>
      </c>
      <c r="B22" t="s">
        <v>164</v>
      </c>
      <c r="C22" t="s">
        <v>57</v>
      </c>
      <c r="D22">
        <v>8000</v>
      </c>
      <c r="E22" t="s">
        <v>20</v>
      </c>
    </row>
    <row r="23" spans="1:5" x14ac:dyDescent="0.2">
      <c r="A23" t="s">
        <v>32</v>
      </c>
      <c r="B23" t="s">
        <v>164</v>
      </c>
      <c r="C23" t="s">
        <v>23</v>
      </c>
      <c r="D23">
        <v>4000</v>
      </c>
      <c r="E23" t="s">
        <v>36</v>
      </c>
    </row>
    <row r="24" spans="1:5" x14ac:dyDescent="0.2">
      <c r="A24" t="s">
        <v>32</v>
      </c>
      <c r="B24" t="s">
        <v>165</v>
      </c>
      <c r="C24" t="s">
        <v>23</v>
      </c>
      <c r="D24">
        <v>4000</v>
      </c>
      <c r="E24" t="s">
        <v>30</v>
      </c>
    </row>
    <row r="25" spans="1:5" x14ac:dyDescent="0.2">
      <c r="A25" t="s">
        <v>32</v>
      </c>
      <c r="B25" t="s">
        <v>166</v>
      </c>
      <c r="C25" t="s">
        <v>23</v>
      </c>
      <c r="D25">
        <v>4000</v>
      </c>
      <c r="E25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Sheet1</vt:lpstr>
      <vt:lpstr>FileA</vt:lpstr>
      <vt:lpstr>FileB</vt:lpstr>
      <vt:lpstr>FileC</vt:lpstr>
    </vt:vector>
  </TitlesOfParts>
  <Company>BAAC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IT-BAAC</dc:creator>
  <cp:lastModifiedBy>IT-BAAC</cp:lastModifiedBy>
  <dcterms:created xsi:type="dcterms:W3CDTF">2011-07-25T15:14:14Z</dcterms:created>
  <dcterms:modified xsi:type="dcterms:W3CDTF">2011-07-28T16:53:35Z</dcterms:modified>
</cp:coreProperties>
</file>